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user\Desktop\Documents\ΚΣΚ 2019\ΚΣΚ γενικό\2020\Τιμές καταναλωτή\Παρατηρητήριο ΥΠΚ\"/>
    </mc:Choice>
  </mc:AlternateContent>
  <xr:revisionPtr revIDLastSave="0" documentId="13_ncr:1_{03545D8F-0C6F-4F48-BE52-55659AEF27A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Μηδενικός ΦΠΑ" sheetId="1" r:id="rId1"/>
    <sheet name="Εμπλουτισμένος" sheetId="2" r:id="rId2"/>
  </sheets>
  <definedNames>
    <definedName name="_xlnm.Print_Titles" localSheetId="1">Εμπλουτισμένος!$1:$3</definedName>
    <definedName name="_xlnm.Print_Titles" localSheetId="0">'Μηδενικός ΦΠΑ'!$1:$3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1" i="2" l="1"/>
  <c r="L71" i="2" s="1"/>
  <c r="K72" i="2"/>
  <c r="L72" i="2" s="1"/>
  <c r="K73" i="2"/>
  <c r="L73" i="2" s="1"/>
  <c r="K74" i="2"/>
  <c r="L74" i="2" s="1"/>
  <c r="K70" i="2"/>
  <c r="L70" i="2" s="1"/>
  <c r="K62" i="2"/>
  <c r="L62" i="2" s="1"/>
  <c r="K63" i="2"/>
  <c r="L63" i="2" s="1"/>
  <c r="K64" i="2"/>
  <c r="L64" i="2" s="1"/>
  <c r="K65" i="2"/>
  <c r="L65" i="2" s="1"/>
  <c r="K66" i="2"/>
  <c r="L66" i="2" s="1"/>
  <c r="K61" i="2"/>
  <c r="L61" i="2" s="1"/>
  <c r="K53" i="2"/>
  <c r="L53" i="2" s="1"/>
  <c r="K54" i="2"/>
  <c r="L54" i="2" s="1"/>
  <c r="K55" i="2"/>
  <c r="L55" i="2" s="1"/>
  <c r="K56" i="2"/>
  <c r="L56" i="2" s="1"/>
  <c r="K57" i="2"/>
  <c r="L57" i="2" s="1"/>
  <c r="K52" i="2"/>
  <c r="L52" i="2" s="1"/>
  <c r="K44" i="2"/>
  <c r="L44" i="2" s="1"/>
  <c r="K45" i="2"/>
  <c r="L45" i="2" s="1"/>
  <c r="K46" i="2"/>
  <c r="L46" i="2" s="1"/>
  <c r="K47" i="2"/>
  <c r="L47" i="2" s="1"/>
  <c r="K48" i="2"/>
  <c r="L48" i="2" s="1"/>
  <c r="K43" i="2"/>
  <c r="L43" i="2" s="1"/>
  <c r="K37" i="2"/>
  <c r="L37" i="2" s="1"/>
  <c r="K38" i="2"/>
  <c r="L38" i="2" s="1"/>
  <c r="K39" i="2"/>
  <c r="L39" i="2" s="1"/>
  <c r="K36" i="2"/>
  <c r="L36" i="2" s="1"/>
  <c r="K28" i="2"/>
  <c r="L28" i="2" s="1"/>
  <c r="K29" i="2"/>
  <c r="L29" i="2" s="1"/>
  <c r="K30" i="2"/>
  <c r="L30" i="2" s="1"/>
  <c r="K31" i="2"/>
  <c r="L31" i="2" s="1"/>
  <c r="K32" i="2"/>
  <c r="L32" i="2" s="1"/>
  <c r="K27" i="2"/>
  <c r="L27" i="2" s="1"/>
  <c r="K23" i="2"/>
  <c r="L23" i="2" s="1"/>
  <c r="K15" i="2"/>
  <c r="L15" i="2" s="1"/>
  <c r="K16" i="2"/>
  <c r="L16" i="2" s="1"/>
  <c r="K17" i="2"/>
  <c r="L17" i="2" s="1"/>
  <c r="K18" i="2"/>
  <c r="L18" i="2" s="1"/>
  <c r="K19" i="2"/>
  <c r="L19" i="2" s="1"/>
  <c r="K14" i="2"/>
  <c r="L14" i="2" s="1"/>
  <c r="K5" i="2"/>
  <c r="L5" i="2" s="1"/>
  <c r="K6" i="2"/>
  <c r="L6" i="2" s="1"/>
  <c r="K7" i="2"/>
  <c r="L7" i="2" s="1"/>
  <c r="K8" i="2"/>
  <c r="L8" i="2" s="1"/>
  <c r="K9" i="2"/>
  <c r="L9" i="2" s="1"/>
  <c r="K10" i="2"/>
  <c r="L10" i="2" s="1"/>
  <c r="K11" i="2"/>
  <c r="L11" i="2" s="1"/>
  <c r="K4" i="2"/>
  <c r="L4" i="2" s="1"/>
  <c r="G81" i="2"/>
  <c r="F81" i="2"/>
  <c r="G80" i="2"/>
  <c r="F80" i="2"/>
  <c r="G79" i="2"/>
  <c r="F79" i="2"/>
  <c r="F75" i="2"/>
  <c r="D75" i="2"/>
  <c r="C75" i="2"/>
  <c r="H74" i="2"/>
  <c r="G74" i="2"/>
  <c r="E74" i="2"/>
  <c r="I74" i="2" s="1"/>
  <c r="J74" i="2" s="1"/>
  <c r="H73" i="2"/>
  <c r="G73" i="2"/>
  <c r="E73" i="2"/>
  <c r="I73" i="2" s="1"/>
  <c r="J73" i="2" s="1"/>
  <c r="H72" i="2"/>
  <c r="G72" i="2"/>
  <c r="E72" i="2"/>
  <c r="I72" i="2" s="1"/>
  <c r="J72" i="2" s="1"/>
  <c r="H71" i="2"/>
  <c r="G71" i="2"/>
  <c r="E71" i="2"/>
  <c r="I71" i="2" s="1"/>
  <c r="J71" i="2" s="1"/>
  <c r="H70" i="2"/>
  <c r="G70" i="2"/>
  <c r="E70" i="2"/>
  <c r="F67" i="2"/>
  <c r="D67" i="2"/>
  <c r="C67" i="2"/>
  <c r="H66" i="2"/>
  <c r="J66" i="2" s="1"/>
  <c r="G66" i="2"/>
  <c r="E66" i="2"/>
  <c r="I66" i="2" s="1"/>
  <c r="H65" i="2"/>
  <c r="J65" i="2" s="1"/>
  <c r="G65" i="2"/>
  <c r="E65" i="2"/>
  <c r="I65" i="2" s="1"/>
  <c r="H64" i="2"/>
  <c r="J64" i="2" s="1"/>
  <c r="G64" i="2"/>
  <c r="E64" i="2"/>
  <c r="I64" i="2" s="1"/>
  <c r="H63" i="2"/>
  <c r="J63" i="2" s="1"/>
  <c r="G63" i="2"/>
  <c r="E63" i="2"/>
  <c r="I63" i="2" s="1"/>
  <c r="H62" i="2"/>
  <c r="J62" i="2" s="1"/>
  <c r="G62" i="2"/>
  <c r="E62" i="2"/>
  <c r="I62" i="2" s="1"/>
  <c r="H61" i="2"/>
  <c r="J61" i="2" s="1"/>
  <c r="G61" i="2"/>
  <c r="E61" i="2"/>
  <c r="I61" i="2" s="1"/>
  <c r="F58" i="2"/>
  <c r="D58" i="2"/>
  <c r="C58" i="2"/>
  <c r="I57" i="2"/>
  <c r="H57" i="2"/>
  <c r="J57" i="2" s="1"/>
  <c r="G57" i="2"/>
  <c r="E57" i="2"/>
  <c r="I56" i="2"/>
  <c r="H56" i="2"/>
  <c r="J56" i="2" s="1"/>
  <c r="G56" i="2"/>
  <c r="E56" i="2"/>
  <c r="I55" i="2"/>
  <c r="H55" i="2"/>
  <c r="J55" i="2" s="1"/>
  <c r="G55" i="2"/>
  <c r="E55" i="2"/>
  <c r="I54" i="2"/>
  <c r="H54" i="2"/>
  <c r="J54" i="2" s="1"/>
  <c r="G54" i="2"/>
  <c r="E54" i="2"/>
  <c r="I53" i="2"/>
  <c r="H53" i="2"/>
  <c r="J53" i="2" s="1"/>
  <c r="G53" i="2"/>
  <c r="E53" i="2"/>
  <c r="I52" i="2"/>
  <c r="H52" i="2"/>
  <c r="H58" i="2" s="1"/>
  <c r="G52" i="2"/>
  <c r="G58" i="2" s="1"/>
  <c r="E52" i="2"/>
  <c r="E58" i="2" s="1"/>
  <c r="F49" i="2"/>
  <c r="G50" i="2" s="1"/>
  <c r="D49" i="2"/>
  <c r="C49" i="2"/>
  <c r="H48" i="2"/>
  <c r="J48" i="2" s="1"/>
  <c r="G48" i="2"/>
  <c r="E48" i="2"/>
  <c r="I48" i="2" s="1"/>
  <c r="H47" i="2"/>
  <c r="J47" i="2" s="1"/>
  <c r="G47" i="2"/>
  <c r="E47" i="2"/>
  <c r="I47" i="2" s="1"/>
  <c r="H46" i="2"/>
  <c r="J46" i="2" s="1"/>
  <c r="G46" i="2"/>
  <c r="E46" i="2"/>
  <c r="I46" i="2" s="1"/>
  <c r="H45" i="2"/>
  <c r="J45" i="2" s="1"/>
  <c r="G45" i="2"/>
  <c r="E45" i="2"/>
  <c r="I45" i="2" s="1"/>
  <c r="H44" i="2"/>
  <c r="J44" i="2" s="1"/>
  <c r="G44" i="2"/>
  <c r="E44" i="2"/>
  <c r="I44" i="2" s="1"/>
  <c r="H43" i="2"/>
  <c r="G43" i="2"/>
  <c r="E43" i="2"/>
  <c r="F40" i="2"/>
  <c r="D40" i="2"/>
  <c r="C40" i="2"/>
  <c r="H39" i="2"/>
  <c r="J39" i="2" s="1"/>
  <c r="G39" i="2"/>
  <c r="E39" i="2"/>
  <c r="I39" i="2" s="1"/>
  <c r="H38" i="2"/>
  <c r="J38" i="2" s="1"/>
  <c r="G38" i="2"/>
  <c r="E38" i="2"/>
  <c r="I38" i="2" s="1"/>
  <c r="H37" i="2"/>
  <c r="J37" i="2" s="1"/>
  <c r="G37" i="2"/>
  <c r="E37" i="2"/>
  <c r="I37" i="2" s="1"/>
  <c r="H36" i="2"/>
  <c r="J36" i="2" s="1"/>
  <c r="G36" i="2"/>
  <c r="E36" i="2"/>
  <c r="I36" i="2" s="1"/>
  <c r="F33" i="2"/>
  <c r="D33" i="2"/>
  <c r="C33" i="2"/>
  <c r="H32" i="2"/>
  <c r="J32" i="2" s="1"/>
  <c r="G32" i="2"/>
  <c r="E32" i="2"/>
  <c r="I32" i="2" s="1"/>
  <c r="H31" i="2"/>
  <c r="J31" i="2" s="1"/>
  <c r="G31" i="2"/>
  <c r="E31" i="2"/>
  <c r="I31" i="2" s="1"/>
  <c r="H30" i="2"/>
  <c r="J30" i="2" s="1"/>
  <c r="G30" i="2"/>
  <c r="E30" i="2"/>
  <c r="I30" i="2" s="1"/>
  <c r="H29" i="2"/>
  <c r="J29" i="2" s="1"/>
  <c r="G29" i="2"/>
  <c r="E29" i="2"/>
  <c r="I29" i="2" s="1"/>
  <c r="H28" i="2"/>
  <c r="J28" i="2" s="1"/>
  <c r="G28" i="2"/>
  <c r="E28" i="2"/>
  <c r="I28" i="2" s="1"/>
  <c r="H27" i="2"/>
  <c r="G27" i="2"/>
  <c r="E27" i="2"/>
  <c r="H24" i="2"/>
  <c r="G24" i="2"/>
  <c r="H23" i="2"/>
  <c r="J23" i="2" s="1"/>
  <c r="G23" i="2"/>
  <c r="E23" i="2"/>
  <c r="I23" i="2" s="1"/>
  <c r="F20" i="2"/>
  <c r="D20" i="2"/>
  <c r="C20" i="2"/>
  <c r="G21" i="2" s="1"/>
  <c r="H19" i="2"/>
  <c r="J19" i="2" s="1"/>
  <c r="G19" i="2"/>
  <c r="E19" i="2"/>
  <c r="I19" i="2" s="1"/>
  <c r="H18" i="2"/>
  <c r="J18" i="2" s="1"/>
  <c r="G18" i="2"/>
  <c r="E18" i="2"/>
  <c r="I18" i="2" s="1"/>
  <c r="H17" i="2"/>
  <c r="J17" i="2" s="1"/>
  <c r="G17" i="2"/>
  <c r="E17" i="2"/>
  <c r="I17" i="2" s="1"/>
  <c r="H16" i="2"/>
  <c r="J16" i="2" s="1"/>
  <c r="G16" i="2"/>
  <c r="E16" i="2"/>
  <c r="I16" i="2" s="1"/>
  <c r="H15" i="2"/>
  <c r="J15" i="2" s="1"/>
  <c r="G15" i="2"/>
  <c r="E15" i="2"/>
  <c r="I15" i="2" s="1"/>
  <c r="H14" i="2"/>
  <c r="J14" i="2" s="1"/>
  <c r="G14" i="2"/>
  <c r="E14" i="2"/>
  <c r="I14" i="2" s="1"/>
  <c r="F12" i="2"/>
  <c r="D12" i="2"/>
  <c r="C12" i="2"/>
  <c r="H11" i="2"/>
  <c r="G11" i="2"/>
  <c r="E11" i="2"/>
  <c r="I11" i="2" s="1"/>
  <c r="H10" i="2"/>
  <c r="G10" i="2"/>
  <c r="E10" i="2"/>
  <c r="I10" i="2" s="1"/>
  <c r="H9" i="2"/>
  <c r="G9" i="2"/>
  <c r="E9" i="2"/>
  <c r="I9" i="2" s="1"/>
  <c r="H8" i="2"/>
  <c r="G8" i="2"/>
  <c r="E8" i="2"/>
  <c r="I8" i="2" s="1"/>
  <c r="H7" i="2"/>
  <c r="G7" i="2"/>
  <c r="E7" i="2"/>
  <c r="I7" i="2" s="1"/>
  <c r="H6" i="2"/>
  <c r="G6" i="2"/>
  <c r="E6" i="2"/>
  <c r="I6" i="2" s="1"/>
  <c r="H5" i="2"/>
  <c r="G5" i="2"/>
  <c r="E5" i="2"/>
  <c r="I5" i="2" s="1"/>
  <c r="H4" i="2"/>
  <c r="H12" i="2" s="1"/>
  <c r="G4" i="2"/>
  <c r="G12" i="2" s="1"/>
  <c r="E4" i="2"/>
  <c r="I4" i="2" s="1"/>
  <c r="G81" i="1"/>
  <c r="G80" i="1"/>
  <c r="F81" i="1"/>
  <c r="F80" i="1"/>
  <c r="G79" i="1"/>
  <c r="F79" i="1"/>
  <c r="E12" i="2" l="1"/>
  <c r="E33" i="2"/>
  <c r="H68" i="2"/>
  <c r="L33" i="2"/>
  <c r="L75" i="2"/>
  <c r="H33" i="2"/>
  <c r="G34" i="2"/>
  <c r="G33" i="2"/>
  <c r="G49" i="2"/>
  <c r="L58" i="2"/>
  <c r="I27" i="2"/>
  <c r="G40" i="2"/>
  <c r="L12" i="2"/>
  <c r="L20" i="2"/>
  <c r="L40" i="2"/>
  <c r="L49" i="2"/>
  <c r="L67" i="2"/>
  <c r="H41" i="2"/>
  <c r="H49" i="2"/>
  <c r="G67" i="2"/>
  <c r="E75" i="2"/>
  <c r="I76" i="2" s="1"/>
  <c r="E49" i="2"/>
  <c r="I50" i="2" s="1"/>
  <c r="G20" i="2"/>
  <c r="H20" i="2"/>
  <c r="G41" i="2"/>
  <c r="I43" i="2"/>
  <c r="G75" i="2"/>
  <c r="G76" i="2"/>
  <c r="J27" i="2"/>
  <c r="J52" i="2"/>
  <c r="H75" i="2"/>
  <c r="I59" i="2"/>
  <c r="I13" i="2"/>
  <c r="H40" i="2"/>
  <c r="G68" i="2"/>
  <c r="H67" i="2"/>
  <c r="I70" i="2"/>
  <c r="J70" i="2" s="1"/>
  <c r="E20" i="2"/>
  <c r="I21" i="2" s="1"/>
  <c r="I34" i="2"/>
  <c r="G59" i="2"/>
  <c r="J43" i="2"/>
  <c r="G13" i="2"/>
  <c r="H76" i="2"/>
  <c r="H13" i="2"/>
  <c r="H50" i="2"/>
  <c r="H21" i="2"/>
  <c r="I24" i="2"/>
  <c r="H34" i="2"/>
  <c r="E40" i="2"/>
  <c r="H59" i="2"/>
  <c r="E67" i="2"/>
  <c r="I68" i="2" s="1"/>
  <c r="G24" i="1"/>
  <c r="H24" i="1"/>
  <c r="G30" i="1"/>
  <c r="C75" i="1"/>
  <c r="D75" i="1"/>
  <c r="F75" i="1"/>
  <c r="G76" i="1" s="1"/>
  <c r="C67" i="1"/>
  <c r="G68" i="1" s="1"/>
  <c r="D67" i="1"/>
  <c r="F67" i="1"/>
  <c r="C58" i="1"/>
  <c r="D58" i="1"/>
  <c r="F58" i="1"/>
  <c r="C49" i="1"/>
  <c r="D49" i="1"/>
  <c r="F49" i="1"/>
  <c r="G50" i="1" s="1"/>
  <c r="C40" i="1"/>
  <c r="D40" i="1"/>
  <c r="F40" i="1"/>
  <c r="C33" i="1"/>
  <c r="D33" i="1"/>
  <c r="F33" i="1"/>
  <c r="F20" i="1"/>
  <c r="C20" i="1"/>
  <c r="D20" i="1"/>
  <c r="F12" i="1"/>
  <c r="C12" i="1"/>
  <c r="D12" i="1"/>
  <c r="H13" i="1" s="1"/>
  <c r="H5" i="1"/>
  <c r="H6" i="1"/>
  <c r="H7" i="1"/>
  <c r="H8" i="1"/>
  <c r="H9" i="1"/>
  <c r="H10" i="1"/>
  <c r="H11" i="1"/>
  <c r="H14" i="1"/>
  <c r="H15" i="1"/>
  <c r="H16" i="1"/>
  <c r="H17" i="1"/>
  <c r="H18" i="1"/>
  <c r="H19" i="1"/>
  <c r="H23" i="1"/>
  <c r="H27" i="1"/>
  <c r="H28" i="1"/>
  <c r="H29" i="1"/>
  <c r="H30" i="1"/>
  <c r="H31" i="1"/>
  <c r="H32" i="1"/>
  <c r="H36" i="1"/>
  <c r="H37" i="1"/>
  <c r="H38" i="1"/>
  <c r="H39" i="1"/>
  <c r="H43" i="1"/>
  <c r="H44" i="1"/>
  <c r="H45" i="1"/>
  <c r="H46" i="1"/>
  <c r="H47" i="1"/>
  <c r="H48" i="1"/>
  <c r="H52" i="1"/>
  <c r="H53" i="1"/>
  <c r="H54" i="1"/>
  <c r="H55" i="1"/>
  <c r="H56" i="1"/>
  <c r="H57" i="1"/>
  <c r="H61" i="1"/>
  <c r="H62" i="1"/>
  <c r="H63" i="1"/>
  <c r="H64" i="1"/>
  <c r="H65" i="1"/>
  <c r="H66" i="1"/>
  <c r="H70" i="1"/>
  <c r="H71" i="1"/>
  <c r="H72" i="1"/>
  <c r="H73" i="1"/>
  <c r="H74" i="1"/>
  <c r="H4" i="1"/>
  <c r="G4" i="1"/>
  <c r="G5" i="1"/>
  <c r="G6" i="1"/>
  <c r="G7" i="1"/>
  <c r="G8" i="1"/>
  <c r="G9" i="1"/>
  <c r="G10" i="1"/>
  <c r="G11" i="1"/>
  <c r="G14" i="1"/>
  <c r="G15" i="1"/>
  <c r="G16" i="1"/>
  <c r="G17" i="1"/>
  <c r="G18" i="1"/>
  <c r="G19" i="1"/>
  <c r="G23" i="1"/>
  <c r="G27" i="1"/>
  <c r="G28" i="1"/>
  <c r="G29" i="1"/>
  <c r="G31" i="1"/>
  <c r="G32" i="1"/>
  <c r="G36" i="1"/>
  <c r="G37" i="1"/>
  <c r="G38" i="1"/>
  <c r="G39" i="1"/>
  <c r="G43" i="1"/>
  <c r="G44" i="1"/>
  <c r="G45" i="1"/>
  <c r="G46" i="1"/>
  <c r="G47" i="1"/>
  <c r="G48" i="1"/>
  <c r="G52" i="1"/>
  <c r="G53" i="1"/>
  <c r="G54" i="1"/>
  <c r="G55" i="1"/>
  <c r="G56" i="1"/>
  <c r="G57" i="1"/>
  <c r="G61" i="1"/>
  <c r="G62" i="1"/>
  <c r="G63" i="1"/>
  <c r="G64" i="1"/>
  <c r="G65" i="1"/>
  <c r="G66" i="1"/>
  <c r="G70" i="1"/>
  <c r="G71" i="1"/>
  <c r="G72" i="1"/>
  <c r="G73" i="1"/>
  <c r="G74" i="1"/>
  <c r="E74" i="1"/>
  <c r="I74" i="1" s="1"/>
  <c r="E73" i="1"/>
  <c r="I73" i="1" s="1"/>
  <c r="E72" i="1"/>
  <c r="I72" i="1" s="1"/>
  <c r="E71" i="1"/>
  <c r="I71" i="1" s="1"/>
  <c r="E70" i="1"/>
  <c r="I70" i="1" s="1"/>
  <c r="E23" i="1"/>
  <c r="I23" i="1" s="1"/>
  <c r="E15" i="1"/>
  <c r="I15" i="1" s="1"/>
  <c r="E16" i="1"/>
  <c r="I16" i="1" s="1"/>
  <c r="E17" i="1"/>
  <c r="I17" i="1" s="1"/>
  <c r="E18" i="1"/>
  <c r="I18" i="1" s="1"/>
  <c r="E19" i="1"/>
  <c r="I19" i="1" s="1"/>
  <c r="E14" i="1"/>
  <c r="I14" i="1" s="1"/>
  <c r="E66" i="1"/>
  <c r="I66" i="1" s="1"/>
  <c r="E65" i="1"/>
  <c r="I65" i="1" s="1"/>
  <c r="E64" i="1"/>
  <c r="I64" i="1" s="1"/>
  <c r="E63" i="1"/>
  <c r="I63" i="1" s="1"/>
  <c r="E62" i="1"/>
  <c r="I62" i="1" s="1"/>
  <c r="E61" i="1"/>
  <c r="I61" i="1" s="1"/>
  <c r="E57" i="1"/>
  <c r="I57" i="1" s="1"/>
  <c r="E56" i="1"/>
  <c r="I56" i="1" s="1"/>
  <c r="E55" i="1"/>
  <c r="I55" i="1" s="1"/>
  <c r="E54" i="1"/>
  <c r="I54" i="1" s="1"/>
  <c r="E53" i="1"/>
  <c r="I53" i="1" s="1"/>
  <c r="E52" i="1"/>
  <c r="I52" i="1" s="1"/>
  <c r="E48" i="1"/>
  <c r="I48" i="1" s="1"/>
  <c r="E47" i="1"/>
  <c r="I47" i="1" s="1"/>
  <c r="E46" i="1"/>
  <c r="I46" i="1" s="1"/>
  <c r="E45" i="1"/>
  <c r="I45" i="1" s="1"/>
  <c r="E44" i="1"/>
  <c r="I44" i="1" s="1"/>
  <c r="E43" i="1"/>
  <c r="I43" i="1" s="1"/>
  <c r="E39" i="1"/>
  <c r="I39" i="1" s="1"/>
  <c r="E38" i="1"/>
  <c r="I38" i="1" s="1"/>
  <c r="E37" i="1"/>
  <c r="I37" i="1" s="1"/>
  <c r="E36" i="1"/>
  <c r="I36" i="1" s="1"/>
  <c r="E32" i="1"/>
  <c r="I32" i="1" s="1"/>
  <c r="E31" i="1"/>
  <c r="I31" i="1" s="1"/>
  <c r="E30" i="1"/>
  <c r="I30" i="1" s="1"/>
  <c r="E29" i="1"/>
  <c r="I29" i="1" s="1"/>
  <c r="E28" i="1"/>
  <c r="I28" i="1" s="1"/>
  <c r="E27" i="1"/>
  <c r="I27" i="1" s="1"/>
  <c r="E11" i="1"/>
  <c r="I11" i="1" s="1"/>
  <c r="E10" i="1"/>
  <c r="I10" i="1" s="1"/>
  <c r="E9" i="1"/>
  <c r="I9" i="1" s="1"/>
  <c r="E8" i="1"/>
  <c r="I8" i="1" s="1"/>
  <c r="E7" i="1"/>
  <c r="I7" i="1" s="1"/>
  <c r="E6" i="1"/>
  <c r="I6" i="1" s="1"/>
  <c r="E5" i="1"/>
  <c r="I5" i="1" s="1"/>
  <c r="E4" i="1"/>
  <c r="I4" i="1" s="1"/>
  <c r="I40" i="2" l="1"/>
  <c r="I41" i="2"/>
  <c r="I24" i="1"/>
  <c r="I41" i="1"/>
  <c r="H12" i="1"/>
  <c r="H59" i="1"/>
  <c r="H68" i="1"/>
  <c r="G13" i="1"/>
  <c r="G12" i="1"/>
  <c r="G59" i="1"/>
  <c r="H76" i="1"/>
  <c r="G34" i="1"/>
  <c r="H50" i="1"/>
  <c r="H34" i="1"/>
  <c r="H41" i="1"/>
  <c r="H21" i="1"/>
  <c r="G41" i="1"/>
  <c r="E40" i="1"/>
  <c r="I40" i="1" s="1"/>
  <c r="E49" i="1"/>
  <c r="I50" i="1" s="1"/>
  <c r="E67" i="1"/>
  <c r="I68" i="1" s="1"/>
  <c r="G67" i="1"/>
  <c r="G21" i="1"/>
  <c r="E12" i="1"/>
  <c r="I13" i="1" s="1"/>
  <c r="E20" i="1"/>
  <c r="I21" i="1" s="1"/>
  <c r="G75" i="1"/>
  <c r="H75" i="1"/>
  <c r="E33" i="1"/>
  <c r="I34" i="1" s="1"/>
  <c r="E58" i="1"/>
  <c r="I59" i="1" s="1"/>
  <c r="E75" i="1"/>
  <c r="I76" i="1" s="1"/>
  <c r="H67" i="1"/>
  <c r="G58" i="1"/>
  <c r="H58" i="1"/>
  <c r="H49" i="1"/>
  <c r="H40" i="1"/>
  <c r="H33" i="1"/>
  <c r="G49" i="1"/>
  <c r="G40" i="1"/>
  <c r="G33" i="1"/>
  <c r="H20" i="1"/>
  <c r="G20" i="1"/>
</calcChain>
</file>

<file path=xl/sharedStrings.xml><?xml version="1.0" encoding="utf-8"?>
<sst xmlns="http://schemas.openxmlformats.org/spreadsheetml/2006/main" count="287" uniqueCount="154">
  <si>
    <t>A/A</t>
  </si>
  <si>
    <t>ΠΡΟΪΟΝ</t>
  </si>
  <si>
    <t>37</t>
  </si>
  <si>
    <t>CHARALAMBIDES CHRISTIS DELACT HDPE 1L</t>
  </si>
  <si>
    <t>38</t>
  </si>
  <si>
    <t>CHARALAMBIDES CHRISTIS FULL FAT 3% HDPE 2L</t>
  </si>
  <si>
    <t>39</t>
  </si>
  <si>
    <t>CHARALAMBIDES CHRISTIS SEMI SKIMMED 1.5% HDPE 1.5L</t>
  </si>
  <si>
    <t>40</t>
  </si>
  <si>
    <t>CHARALAMBIDES CHRISTIS SEMI SKIMMED 1.5% HDPE 1L</t>
  </si>
  <si>
    <t>41</t>
  </si>
  <si>
    <t>CHARALAMBIDES CHRISTIS SEMI SKIMMED 1.5% HDPE 2L</t>
  </si>
  <si>
    <t>42</t>
  </si>
  <si>
    <t>LANITIS FULL FAT 3% HDPE 2L</t>
  </si>
  <si>
    <t>43</t>
  </si>
  <si>
    <t>LANITIS SEMI SKIMMED 1.5% HDPE 1.5L</t>
  </si>
  <si>
    <t>44</t>
  </si>
  <si>
    <t>LANITIS SEMI SKIMMED 1.5% HDPE 2L</t>
  </si>
  <si>
    <t>ΓΑΛΑ ΕΒΑΠΟΡΕ/ ΖΑΧΑΡΟΥΧΟ</t>
  </si>
  <si>
    <t>126</t>
  </si>
  <si>
    <t>NESTLE MILKMAID CONDENSED CAN 397GR</t>
  </si>
  <si>
    <t>127</t>
  </si>
  <si>
    <t>NOYNOY CONDENSED CAN 397GR</t>
  </si>
  <si>
    <t>128</t>
  </si>
  <si>
    <t>NOYNOY EVAPORATED CAN 410GR</t>
  </si>
  <si>
    <t>129</t>
  </si>
  <si>
    <t>NOYNOY LIGHT EVAPORATED CAN 410GR</t>
  </si>
  <si>
    <t>130</t>
  </si>
  <si>
    <t>NOYNOY LIGHT EVAPORATED PORTIONS 10X15GR</t>
  </si>
  <si>
    <t>170</t>
  </si>
  <si>
    <t>AGROS STILL PET 12X500ML</t>
  </si>
  <si>
    <t>171</t>
  </si>
  <si>
    <t>AGROS STILL PET 6X1.5L</t>
  </si>
  <si>
    <t>172</t>
  </si>
  <si>
    <t>AYIOS NICOLAOS STILL PET 12X500ML</t>
  </si>
  <si>
    <t>173</t>
  </si>
  <si>
    <t>AYIOS NICOLAOS STILL PET 6X1.5L</t>
  </si>
  <si>
    <t>174</t>
  </si>
  <si>
    <t>KYKKOS STILL PET 12X500ML</t>
  </si>
  <si>
    <t>175</t>
  </si>
  <si>
    <t>KYKKOS STILL PET 6X1.5L</t>
  </si>
  <si>
    <t>182</t>
  </si>
  <si>
    <t>ΨΩΜΙ</t>
  </si>
  <si>
    <t>205</t>
  </si>
  <si>
    <t>Slice Άσπρο μεγάλο (900gr - 1000gr) (χαμηλότερη τιμή)</t>
  </si>
  <si>
    <t>206</t>
  </si>
  <si>
    <t>Slice Άσπρο μικρό (450gr-500gr) (χαμηλότερη τιμή)</t>
  </si>
  <si>
    <t>207</t>
  </si>
  <si>
    <t>Slice Ολικής Αλέσεως μεγάλο (900gr - 1000gr) (χαμηλότερη τιμή)</t>
  </si>
  <si>
    <t>208</t>
  </si>
  <si>
    <t>Slice Ολικής Αλέσεως μικρό (450gr-500gr) (χαμηλότερη τιμή)</t>
  </si>
  <si>
    <t>209</t>
  </si>
  <si>
    <t>Ψωμί Άσπρο μεγάλο (900gr - 1000gr) (χαμηλότερη τιμή)</t>
  </si>
  <si>
    <t>210</t>
  </si>
  <si>
    <t>Ψωμί Άσπρο μικρό (450gr-500gr)(χαμηλότερη τιμή)</t>
  </si>
  <si>
    <t>ΣΕΡΒΙΕΤΤΕΣ ΥΓΕΙΑΣ</t>
  </si>
  <si>
    <t>222</t>
  </si>
  <si>
    <t>ALWAYS PADS SECURE NIGHT ULTRA DUO W 12P</t>
  </si>
  <si>
    <t>223</t>
  </si>
  <si>
    <t>ALWAYS PADS ULTRA LONG PLUS W 16P</t>
  </si>
  <si>
    <t>224</t>
  </si>
  <si>
    <t>ALWAYS PADS ULTRA NORMAL PLUS DUO W 20P</t>
  </si>
  <si>
    <t>225</t>
  </si>
  <si>
    <t>EVERYDAY PADS HYPERDRY ULTRA PLUS SUPER DUO W 2X18P(1FREE)</t>
  </si>
  <si>
    <t>ΒΡΕΦΙΚΕΣ ΠΑΝΕΣ</t>
  </si>
  <si>
    <t>233</t>
  </si>
  <si>
    <t>NANNYS SENSITIVE 5 JUNIOR 12-25KG 44P</t>
  </si>
  <si>
    <t>234</t>
  </si>
  <si>
    <t>NANNYS SENSITIVE 6 JUNIOR PLUS 15-30KG 40P</t>
  </si>
  <si>
    <t>235</t>
  </si>
  <si>
    <t>PAMP. ACTIVE BABY 6 EXTRA LARGE 13-18KG 68P</t>
  </si>
  <si>
    <t>236</t>
  </si>
  <si>
    <t>PAMP. ACTIVE BABY 7 EXTRA LARGE PLUS 15+KG 60P</t>
  </si>
  <si>
    <t>237</t>
  </si>
  <si>
    <t>PAMP. ACTIVE BABY 7 MAXI 15+KG 40P</t>
  </si>
  <si>
    <t>238</t>
  </si>
  <si>
    <t>PAMP. PREMIUM CARE 1 NEW BORN 2-5KG 52P</t>
  </si>
  <si>
    <t>ΒΡΕΦΙΚΕΣ ΤΡΟΦΕΣ</t>
  </si>
  <si>
    <t>239</t>
  </si>
  <si>
    <t>HIPP BIO DAIRY FREE OAT PORRIDGE 4M+ CRT 200GR</t>
  </si>
  <si>
    <t>240</t>
  </si>
  <si>
    <t>NESTLE FARINE LACTEE WHEAT CEREALS 6M+ CRT 350GR</t>
  </si>
  <si>
    <t>241</t>
  </si>
  <si>
    <t>NOYNOY 5 FRUIT CEREAL CREAM 6M+ TIN 300GR P-OFF</t>
  </si>
  <si>
    <t>242</t>
  </si>
  <si>
    <t>NOYNOY BISCUIT CEREALS 6M+ TIN 300GR P-OFF</t>
  </si>
  <si>
    <t>243</t>
  </si>
  <si>
    <t>NOYNOY FARINE LACTEE CEREALS 6M+ TIN 300GR P-OFF</t>
  </si>
  <si>
    <t>244</t>
  </si>
  <si>
    <t>YIOTIS FARINE LACTEE MILK CEREAL CREAM 6M+ TIN 300GR P-OFF</t>
  </si>
  <si>
    <t>ΒΡΕΦΙΚΟ ΓΑΛΑ</t>
  </si>
  <si>
    <t>245</t>
  </si>
  <si>
    <t>Frisogrow 3 1-3y Tin 800gr</t>
  </si>
  <si>
    <t>246</t>
  </si>
  <si>
    <t>Frisogrow Plus+ 3-5y Tin 800gr</t>
  </si>
  <si>
    <t>247</t>
  </si>
  <si>
    <t>Frisolac 1 0-6m Tin 800gr</t>
  </si>
  <si>
    <t>248</t>
  </si>
  <si>
    <t>Frisomel 2 6m+ Tin 800gr</t>
  </si>
  <si>
    <t>249</t>
  </si>
  <si>
    <t>Nan 4 Protect Build 2y+ Tin 400gr</t>
  </si>
  <si>
    <t>250</t>
  </si>
  <si>
    <t>S-26 Progress Gold 3 1-3y Tin 400gr</t>
  </si>
  <si>
    <t>Μείον ΦΠΑ</t>
  </si>
  <si>
    <t>% 7ος/4ος</t>
  </si>
  <si>
    <t>%7ος/5ος</t>
  </si>
  <si>
    <t>Γενική αύξηση/μείωση κατά κατηγορία</t>
  </si>
  <si>
    <t>Μειον ΦΠΑ</t>
  </si>
  <si>
    <t xml:space="preserve">  </t>
  </si>
  <si>
    <t>Συμπεράσματα</t>
  </si>
  <si>
    <t>Απρίλιος</t>
  </si>
  <si>
    <t>Μαιος</t>
  </si>
  <si>
    <t>Ιούλιος</t>
  </si>
  <si>
    <r>
      <t>Σε σύγκριση με τις μέσες τιμές του Μαίου 2023</t>
    </r>
    <r>
      <rPr>
        <b/>
        <sz val="8"/>
        <color theme="1"/>
        <rFont val="Calibri"/>
        <family val="2"/>
        <scheme val="minor"/>
      </rPr>
      <t xml:space="preserve"> μετά</t>
    </r>
    <r>
      <rPr>
        <sz val="8"/>
        <color theme="1"/>
        <rFont val="Calibri"/>
        <family val="2"/>
        <scheme val="minor"/>
      </rPr>
      <t xml:space="preserve">  0% ΦΠΑ με τις μέσες τιμές του Ιουλίου 2023 παρουσιάζεται αύξηση στο </t>
    </r>
    <r>
      <rPr>
        <b/>
        <sz val="11"/>
        <color theme="1"/>
        <rFont val="Calibri"/>
        <family val="2"/>
        <scheme val="minor"/>
      </rPr>
      <t>27%</t>
    </r>
    <r>
      <rPr>
        <sz val="8"/>
        <color theme="1"/>
        <rFont val="Calibri"/>
        <family val="2"/>
        <scheme val="minor"/>
      </rPr>
      <t xml:space="preserve"> των ειδών. 2 μένουν σταθερά</t>
    </r>
  </si>
  <si>
    <t>Αύξηση</t>
  </si>
  <si>
    <t>Μείωση</t>
  </si>
  <si>
    <t>Σταθερές 0</t>
  </si>
  <si>
    <t>% αύξ</t>
  </si>
  <si>
    <t>% μείωσ</t>
  </si>
  <si>
    <r>
      <t xml:space="preserve">Σε σύγκριση με τις μέσες τιμές του Απριλίου 2023 </t>
    </r>
    <r>
      <rPr>
        <b/>
        <sz val="8"/>
        <color theme="1"/>
        <rFont val="Calibri"/>
        <family val="2"/>
        <scheme val="minor"/>
      </rPr>
      <t>πριν</t>
    </r>
    <r>
      <rPr>
        <sz val="8"/>
        <color theme="1"/>
        <rFont val="Calibri"/>
        <family val="2"/>
        <scheme val="minor"/>
      </rPr>
      <t xml:space="preserve"> το 0% ΦΠΑ με τις μέσες τιμές του Ιουλίου 2023 παρουσιάζεται αύξηση στο </t>
    </r>
    <r>
      <rPr>
        <b/>
        <sz val="11"/>
        <color theme="1"/>
        <rFont val="Calibri"/>
        <family val="2"/>
        <scheme val="minor"/>
      </rPr>
      <t>21%</t>
    </r>
    <r>
      <rPr>
        <sz val="8"/>
        <color theme="1"/>
        <rFont val="Calibri"/>
        <family val="2"/>
        <scheme val="minor"/>
      </rPr>
      <t xml:space="preserve"> των ειδών.</t>
    </r>
  </si>
  <si>
    <r>
      <t xml:space="preserve">Σε σύγκριση με τις </t>
    </r>
    <r>
      <rPr>
        <b/>
        <sz val="8"/>
        <color theme="1"/>
        <rFont val="Calibri"/>
        <family val="2"/>
        <scheme val="minor"/>
      </rPr>
      <t>αναμενόμενες</t>
    </r>
    <r>
      <rPr>
        <sz val="8"/>
        <color theme="1"/>
        <rFont val="Calibri"/>
        <family val="2"/>
        <scheme val="minor"/>
      </rPr>
      <t xml:space="preserve"> τιμές του Μαϊου 2023 </t>
    </r>
    <r>
      <rPr>
        <b/>
        <sz val="8"/>
        <color theme="1"/>
        <rFont val="Calibri"/>
        <family val="2"/>
        <scheme val="minor"/>
      </rPr>
      <t>μετά</t>
    </r>
    <r>
      <rPr>
        <sz val="8"/>
        <color theme="1"/>
        <rFont val="Calibri"/>
        <family val="2"/>
        <scheme val="minor"/>
      </rPr>
      <t xml:space="preserve"> το  0% ΦΠΑ με τις μέσες τιμές του Ιουλίου 2023 παρουσιάζεται αύξηση στο </t>
    </r>
    <r>
      <rPr>
        <b/>
        <sz val="11"/>
        <color theme="1"/>
        <rFont val="Calibri"/>
        <family val="2"/>
        <scheme val="minor"/>
      </rPr>
      <t xml:space="preserve">83% </t>
    </r>
    <r>
      <rPr>
        <sz val="8"/>
        <color theme="1"/>
        <rFont val="Calibri"/>
        <family val="2"/>
        <scheme val="minor"/>
      </rPr>
      <t>των ειδών.</t>
    </r>
  </si>
  <si>
    <t>Κυπριακός Σύνδεσμος Καταναλωτών. Μηδενικός Συντελεστής ΦΠΑ Μάιος 2023. Συγκρίσεις.</t>
  </si>
  <si>
    <t>ΣΗΜ. Οι τιμές λήφθηκαν από το παρατηρητήριο τιμών της Υπηρεσίας Προστασίας Καταναλωτή και αξιολογήθηκαν/επεξεργάστηκαν από τον Κ.Σ.Κ.</t>
  </si>
  <si>
    <t>Είδη. Συνολικός αριθμός προϊόντων 48.</t>
  </si>
  <si>
    <r>
      <t xml:space="preserve">Σύγριση Ιουλίου / Μαϊου </t>
    </r>
    <r>
      <rPr>
        <b/>
        <sz val="9"/>
        <color theme="1"/>
        <rFont val="Calibri"/>
        <family val="2"/>
        <scheme val="minor"/>
      </rPr>
      <t>μετά το 0% ΦΠΑ.</t>
    </r>
  </si>
  <si>
    <r>
      <t xml:space="preserve">Σύγκριση Ιουλίου / Απριλίου </t>
    </r>
    <r>
      <rPr>
        <b/>
        <sz val="9"/>
        <color theme="1"/>
        <rFont val="Calibri"/>
        <family val="2"/>
        <scheme val="minor"/>
      </rPr>
      <t>πριν το 0%  ΦΠΑ.</t>
    </r>
  </si>
  <si>
    <r>
      <t xml:space="preserve">Σύγκριση Ιουλίου / αναμενόμενες τιμές </t>
    </r>
    <r>
      <rPr>
        <b/>
        <sz val="9"/>
        <color theme="1"/>
        <rFont val="Calibri"/>
        <family val="2"/>
        <scheme val="minor"/>
      </rPr>
      <t>με 0% ΦΠΑ.</t>
    </r>
  </si>
  <si>
    <r>
      <rPr>
        <b/>
        <sz val="9"/>
        <color theme="1"/>
        <rFont val="Calibri"/>
        <family val="2"/>
        <scheme val="minor"/>
      </rPr>
      <t>Αυγά 12 τεμάχια</t>
    </r>
    <r>
      <rPr>
        <sz val="9"/>
        <color theme="1"/>
        <rFont val="Calibri"/>
        <family val="2"/>
        <scheme val="minor"/>
      </rPr>
      <t xml:space="preserve"> (Μ) - (53gr - 63gr) -(φθηνότερη συσκ.)</t>
    </r>
  </si>
  <si>
    <t>Νερό</t>
  </si>
  <si>
    <t>% 5ος/4ος</t>
  </si>
  <si>
    <t>04 05 2023</t>
  </si>
  <si>
    <t>Ψωμί</t>
  </si>
  <si>
    <t>Σερβιέττες υγείας</t>
  </si>
  <si>
    <t>Βρεφικές πάννες</t>
  </si>
  <si>
    <t>Βρεφικές τροφές</t>
  </si>
  <si>
    <t>Βρεφικό γάλα</t>
  </si>
  <si>
    <t>Γάλα εβαπορέ/ζαχαρούχο</t>
  </si>
  <si>
    <t>Τα πιο κάτω συμπεράσματα εξάγονται με βάση τις τιμές που επικρατούσαν την πρώτη μέρα εφαρμογής του μηδενικού ΦΠΑ.</t>
  </si>
  <si>
    <t xml:space="preserve"> </t>
  </si>
  <si>
    <t>Αύξ. σεντ</t>
  </si>
  <si>
    <t>Αναμεν τιμή</t>
  </si>
  <si>
    <r>
      <rPr>
        <b/>
        <sz val="11"/>
        <color theme="1"/>
        <rFont val="Calibri"/>
        <family val="2"/>
        <scheme val="minor"/>
      </rPr>
      <t>ΣΗΜ.</t>
    </r>
    <r>
      <rPr>
        <sz val="11"/>
        <color theme="1"/>
        <rFont val="Calibri"/>
        <family val="2"/>
        <scheme val="minor"/>
      </rPr>
      <t xml:space="preserve"> Οι τιμές λήφθηκαν από το παρατηρητήριο τιμών της Υπηρεσίας Προστασίας Καταναλωτή και αξιολογήθηκαν/επεξεργάστηκαν από τον Κ.Σ.Κ.</t>
    </r>
  </si>
  <si>
    <r>
      <rPr>
        <b/>
        <sz val="11"/>
        <color theme="1"/>
        <rFont val="Calibri"/>
        <family val="2"/>
        <scheme val="minor"/>
      </rPr>
      <t>Φρέσκο γάλα.</t>
    </r>
    <r>
      <rPr>
        <sz val="11"/>
        <color theme="1"/>
        <rFont val="Calibri"/>
        <family val="2"/>
        <scheme val="minor"/>
      </rPr>
      <t xml:space="preserve"> Ένδειξη ότι δεν μειώθηκε ολόκληρος ο ΦΠΑ, δηλαδή 5%, αλλά ελαφρώς λιγότερος.</t>
    </r>
  </si>
  <si>
    <r>
      <t xml:space="preserve">Σε σύγκριση με τις μέσες τιμές του Απριλίου 2023 </t>
    </r>
    <r>
      <rPr>
        <b/>
        <sz val="11"/>
        <color theme="1"/>
        <rFont val="Calibri"/>
        <family val="2"/>
        <scheme val="minor"/>
      </rPr>
      <t>πριν</t>
    </r>
    <r>
      <rPr>
        <sz val="11"/>
        <color theme="1"/>
        <rFont val="Calibri"/>
        <family val="2"/>
        <scheme val="minor"/>
      </rPr>
      <t xml:space="preserve"> το 0% ΦΠΑ με τις μέσες τιμές του Ιουλίου 2023 παρουσιάζεται αύξηση στο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>21%</t>
    </r>
    <r>
      <rPr>
        <sz val="12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των ειδών.</t>
    </r>
  </si>
  <si>
    <r>
      <t>Σε σύγκριση με τις μέσες τιμές του Μαίου 2023</t>
    </r>
    <r>
      <rPr>
        <b/>
        <sz val="11"/>
        <color theme="1"/>
        <rFont val="Calibri"/>
        <family val="2"/>
        <scheme val="minor"/>
      </rPr>
      <t xml:space="preserve"> μετά</t>
    </r>
    <r>
      <rPr>
        <sz val="11"/>
        <color theme="1"/>
        <rFont val="Calibri"/>
        <family val="2"/>
        <scheme val="minor"/>
      </rPr>
      <t xml:space="preserve">  0% ΦΠΑ με τις μέσες τιμές του Ιουλίου 2023 παρουσιάζεται αύξηση στο </t>
    </r>
    <r>
      <rPr>
        <b/>
        <sz val="12"/>
        <color theme="1"/>
        <rFont val="Calibri"/>
        <family val="2"/>
        <scheme val="minor"/>
      </rPr>
      <t>27%</t>
    </r>
    <r>
      <rPr>
        <sz val="11"/>
        <color theme="1"/>
        <rFont val="Calibri"/>
        <family val="2"/>
        <scheme val="minor"/>
      </rPr>
      <t xml:space="preserve"> των ειδών. 2 μένουν σταθερά</t>
    </r>
  </si>
  <si>
    <r>
      <t xml:space="preserve">Σε σύγκριση με τις </t>
    </r>
    <r>
      <rPr>
        <b/>
        <sz val="11"/>
        <color theme="1"/>
        <rFont val="Calibri"/>
        <family val="2"/>
        <scheme val="minor"/>
      </rPr>
      <t>αναμενόμενες</t>
    </r>
    <r>
      <rPr>
        <sz val="11"/>
        <color theme="1"/>
        <rFont val="Calibri"/>
        <family val="2"/>
        <scheme val="minor"/>
      </rPr>
      <t xml:space="preserve"> τιμές του Μαϊου 2023 </t>
    </r>
    <r>
      <rPr>
        <b/>
        <sz val="11"/>
        <color theme="1"/>
        <rFont val="Calibri"/>
        <family val="2"/>
        <scheme val="minor"/>
      </rPr>
      <t>μετά</t>
    </r>
    <r>
      <rPr>
        <sz val="11"/>
        <color theme="1"/>
        <rFont val="Calibri"/>
        <family val="2"/>
        <scheme val="minor"/>
      </rPr>
      <t xml:space="preserve"> το  0% ΦΠΑ με τις μέσες τιμές του Ιουλίου 2023 παρουσιάζεται αύξηση στο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 xml:space="preserve">83% </t>
    </r>
    <r>
      <rPr>
        <sz val="11"/>
        <color theme="1"/>
        <rFont val="Calibri"/>
        <family val="2"/>
        <scheme val="minor"/>
      </rPr>
      <t>των ειδών.</t>
    </r>
  </si>
  <si>
    <r>
      <rPr>
        <b/>
        <sz val="11"/>
        <color theme="1"/>
        <rFont val="Calibri"/>
        <family val="2"/>
        <scheme val="minor"/>
      </rPr>
      <t xml:space="preserve">Νερό. </t>
    </r>
    <r>
      <rPr>
        <sz val="11"/>
        <color theme="1"/>
        <rFont val="Calibri"/>
        <family val="2"/>
        <scheme val="minor"/>
      </rPr>
      <t xml:space="preserve">Αυξήθηκαν οι τιμές λίγες μέρες πριν να τεθεί σε ισχύ ο μηδενικός συντελεστής ΦΠΑ από </t>
    </r>
    <r>
      <rPr>
        <b/>
        <sz val="12"/>
        <color theme="1"/>
        <rFont val="Calibri"/>
        <family val="2"/>
        <scheme val="minor"/>
      </rPr>
      <t>10 - 24 σεντ</t>
    </r>
    <r>
      <rPr>
        <sz val="11"/>
        <color theme="1"/>
        <rFont val="Calibri"/>
        <family val="2"/>
        <scheme val="minor"/>
      </rPr>
      <t xml:space="preserve"> στα 5 από τα 6 είδη του καταλόγου.</t>
    </r>
  </si>
  <si>
    <r>
      <t xml:space="preserve">Αυγά. </t>
    </r>
    <r>
      <rPr>
        <sz val="11"/>
        <color theme="1"/>
        <rFont val="Calibri"/>
        <family val="2"/>
        <scheme val="minor"/>
      </rPr>
      <t xml:space="preserve">Αυξήθηκαν οι τιμές λίγες μέρες πριν να τεθεί σε ισχύ ο μηδενικός συντελεστής ΦΠΑ κατά </t>
    </r>
    <r>
      <rPr>
        <b/>
        <sz val="12"/>
        <color theme="1"/>
        <rFont val="Calibri"/>
        <family val="2"/>
        <scheme val="minor"/>
      </rPr>
      <t>4 σεντ</t>
    </r>
    <r>
      <rPr>
        <sz val="12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τη δωδεκάδα.</t>
    </r>
  </si>
  <si>
    <r>
      <t xml:space="preserve">Ψωμί. </t>
    </r>
    <r>
      <rPr>
        <sz val="11"/>
        <color theme="1"/>
        <rFont val="Calibri"/>
        <family val="2"/>
        <scheme val="minor"/>
      </rPr>
      <t xml:space="preserve">Αυξήθηκαν οι τιμές λίγες μέρες πριν να τεθεί σε ισχύ ο μηδενικός συντελεστής ΦΠΑ από </t>
    </r>
    <r>
      <rPr>
        <b/>
        <sz val="12"/>
        <color theme="1"/>
        <rFont val="Calibri"/>
        <family val="2"/>
        <scheme val="minor"/>
      </rPr>
      <t xml:space="preserve">3 - 4 </t>
    </r>
    <r>
      <rPr>
        <b/>
        <sz val="11"/>
        <color theme="1"/>
        <rFont val="Calibri"/>
        <family val="2"/>
        <scheme val="minor"/>
      </rPr>
      <t xml:space="preserve">σεντ </t>
    </r>
    <r>
      <rPr>
        <sz val="11"/>
        <color theme="1"/>
        <rFont val="Calibri"/>
        <family val="2"/>
        <scheme val="minor"/>
      </rPr>
      <t xml:space="preserve">στα 4 από τα 6 είδη του καταλόγου </t>
    </r>
  </si>
  <si>
    <r>
      <t xml:space="preserve">Σερβιέττες υγείας. </t>
    </r>
    <r>
      <rPr>
        <sz val="11"/>
        <color theme="1"/>
        <rFont val="Calibri"/>
        <family val="2"/>
        <scheme val="minor"/>
      </rPr>
      <t>Αυξήθηκαν οι τιμές λίγες μέρες πριν να τεθεί σε ισχύ ο μηδενικός συντελεστής ΦΠΑ κατά</t>
    </r>
    <r>
      <rPr>
        <b/>
        <sz val="12"/>
        <color theme="1"/>
        <rFont val="Calibri"/>
        <family val="2"/>
        <scheme val="minor"/>
      </rPr>
      <t xml:space="preserve"> 5 σεντ </t>
    </r>
    <r>
      <rPr>
        <sz val="11"/>
        <color theme="1"/>
        <rFont val="Calibri"/>
        <family val="2"/>
        <scheme val="minor"/>
      </rPr>
      <t xml:space="preserve">στο 1 από τα 4 είδη του καταλόγου </t>
    </r>
  </si>
  <si>
    <r>
      <t xml:space="preserve">Βρεφικές πάννες. </t>
    </r>
    <r>
      <rPr>
        <sz val="11"/>
        <color theme="1"/>
        <rFont val="Calibri"/>
        <family val="2"/>
        <scheme val="minor"/>
      </rPr>
      <t xml:space="preserve">Αυξήθηκαν οι τιμές λίγες μέρες πριν να τεθεί σε ισχύ ο μηδενικός συντελεστής ΦΠΑ από </t>
    </r>
    <r>
      <rPr>
        <b/>
        <sz val="11"/>
        <color theme="1"/>
        <rFont val="Calibri"/>
        <family val="2"/>
        <scheme val="minor"/>
      </rPr>
      <t>33 - 95 σεντ</t>
    </r>
    <r>
      <rPr>
        <sz val="11"/>
        <color theme="1"/>
        <rFont val="Calibri"/>
        <family val="2"/>
        <scheme val="minor"/>
      </rPr>
      <t xml:space="preserve"> στα 4 από τα 6 είδη του καταλόγου </t>
    </r>
  </si>
  <si>
    <r>
      <t xml:space="preserve">Βρεφικές τροφές. </t>
    </r>
    <r>
      <rPr>
        <sz val="11"/>
        <color theme="1"/>
        <rFont val="Calibri"/>
        <family val="2"/>
        <scheme val="minor"/>
      </rPr>
      <t>Αυξήθηκαν οι τιμές λίγες μέρες πριν να τεθεί σε ισχύ ο μηδενικός συντελεστής ΦΠΑ από</t>
    </r>
    <r>
      <rPr>
        <b/>
        <sz val="11"/>
        <color theme="1"/>
        <rFont val="Calibri"/>
        <family val="2"/>
        <scheme val="minor"/>
      </rPr>
      <t xml:space="preserve"> 4 - 37</t>
    </r>
    <r>
      <rPr>
        <sz val="11"/>
        <color theme="1"/>
        <rFont val="Calibri"/>
        <family val="2"/>
        <scheme val="minor"/>
      </rPr>
      <t xml:space="preserve"> σεντ στα 5 από τα 6 είδη του καταλόγου</t>
    </r>
  </si>
  <si>
    <r>
      <rPr>
        <b/>
        <sz val="11"/>
        <color theme="1"/>
        <rFont val="Calibri"/>
        <family val="2"/>
        <scheme val="minor"/>
      </rPr>
      <t>Βρεφικό γάλα.</t>
    </r>
    <r>
      <rPr>
        <sz val="11"/>
        <color theme="1"/>
        <rFont val="Calibri"/>
        <family val="2"/>
        <scheme val="minor"/>
      </rPr>
      <t xml:space="preserve"> Αυξήθηκαν οι τιμές λίγες μέρες πριν να τεθεί σε ισχύ ο μηδενικός συντελεστής ΦΠΑ από </t>
    </r>
    <r>
      <rPr>
        <b/>
        <sz val="11"/>
        <color theme="1"/>
        <rFont val="Calibri"/>
        <family val="2"/>
        <scheme val="minor"/>
      </rPr>
      <t>29 - 56 σεντ</t>
    </r>
    <r>
      <rPr>
        <sz val="11"/>
        <color theme="1"/>
        <rFont val="Calibri"/>
        <family val="2"/>
        <scheme val="minor"/>
      </rPr>
      <t xml:space="preserve"> στα 5 από τα 6 είδη του καταλόγου</t>
    </r>
  </si>
  <si>
    <r>
      <rPr>
        <b/>
        <sz val="10"/>
        <color theme="1"/>
        <rFont val="Calibri"/>
        <family val="2"/>
        <scheme val="minor"/>
      </rPr>
      <t>Γάλα εβαπορέ/ζαχαρούχο.</t>
    </r>
    <r>
      <rPr>
        <sz val="10"/>
        <color theme="1"/>
        <rFont val="Calibri"/>
        <family val="2"/>
        <scheme val="minor"/>
      </rPr>
      <t xml:space="preserve">  Αυξήθηκαν οι τιμές λίγες μέρες πριν να τεθεί σε ισχύ ο μηδενικός συντελεστής ΦΠΑ από </t>
    </r>
    <r>
      <rPr>
        <b/>
        <sz val="10"/>
        <color theme="1"/>
        <rFont val="Calibri"/>
        <family val="2"/>
        <scheme val="minor"/>
      </rPr>
      <t xml:space="preserve">10 - 13 σεντ </t>
    </r>
    <r>
      <rPr>
        <sz val="10"/>
        <color theme="1"/>
        <rFont val="Calibri"/>
        <family val="2"/>
        <scheme val="minor"/>
      </rPr>
      <t>στα 2 από τα 5 είδη του καταλόγου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</si>
</sst>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61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2"/>
      <color rgb="FFFF0000"/>
      <name val="Calibri"/>
      <family val="2"/>
      <scheme val="minor"/>
    </font>
    <font>
      <b/>
      <sz val="9"/>
      <color rgb="FFFF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2" fontId="0" fillId="0" borderId="1" xfId="0" applyNumberFormat="1" applyBorder="1"/>
    <xf numFmtId="2" fontId="2" fillId="0" borderId="1" xfId="0" applyNumberFormat="1" applyFont="1" applyBorder="1"/>
    <xf numFmtId="2" fontId="3" fillId="0" borderId="1" xfId="0" applyNumberFormat="1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0" fillId="0" borderId="2" xfId="0" applyNumberFormat="1" applyBorder="1"/>
    <xf numFmtId="0" fontId="8" fillId="0" borderId="2" xfId="0" applyFont="1" applyBorder="1"/>
    <xf numFmtId="0" fontId="8" fillId="0" borderId="1" xfId="0" applyFont="1" applyBorder="1"/>
    <xf numFmtId="2" fontId="7" fillId="0" borderId="2" xfId="0" applyNumberFormat="1" applyFont="1" applyBorder="1"/>
    <xf numFmtId="2" fontId="7" fillId="0" borderId="1" xfId="0" applyNumberFormat="1" applyFont="1" applyBorder="1"/>
    <xf numFmtId="2" fontId="0" fillId="0" borderId="1" xfId="0" applyNumberFormat="1" applyBorder="1" applyAlignment="1">
      <alignment horizontal="center"/>
    </xf>
    <xf numFmtId="2" fontId="9" fillId="0" borderId="2" xfId="0" applyNumberFormat="1" applyFont="1" applyBorder="1"/>
    <xf numFmtId="2" fontId="9" fillId="0" borderId="1" xfId="0" applyNumberFormat="1" applyFont="1" applyBorder="1"/>
    <xf numFmtId="2" fontId="3" fillId="0" borderId="2" xfId="0" applyNumberFormat="1" applyFont="1" applyBorder="1"/>
    <xf numFmtId="2" fontId="10" fillId="0" borderId="1" xfId="0" applyNumberFormat="1" applyFont="1" applyBorder="1"/>
    <xf numFmtId="2" fontId="2" fillId="0" borderId="1" xfId="0" applyNumberFormat="1" applyFont="1" applyBorder="1" applyAlignment="1">
      <alignment horizontal="right"/>
    </xf>
    <xf numFmtId="2" fontId="10" fillId="0" borderId="2" xfId="0" applyNumberFormat="1" applyFont="1" applyBorder="1"/>
    <xf numFmtId="0" fontId="1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2" fontId="2" fillId="0" borderId="2" xfId="0" applyNumberFormat="1" applyFont="1" applyBorder="1"/>
    <xf numFmtId="0" fontId="0" fillId="0" borderId="2" xfId="0" applyBorder="1"/>
    <xf numFmtId="0" fontId="7" fillId="0" borderId="2" xfId="0" applyFont="1" applyBorder="1" applyAlignment="1">
      <alignment horizontal="center"/>
    </xf>
    <xf numFmtId="2" fontId="17" fillId="0" borderId="1" xfId="0" applyNumberFormat="1" applyFont="1" applyBorder="1"/>
    <xf numFmtId="2" fontId="3" fillId="2" borderId="1" xfId="0" applyNumberFormat="1" applyFont="1" applyFill="1" applyBorder="1"/>
    <xf numFmtId="2" fontId="0" fillId="2" borderId="1" xfId="0" applyNumberFormat="1" applyFill="1" applyBorder="1"/>
    <xf numFmtId="2" fontId="0" fillId="3" borderId="1" xfId="0" applyNumberFormat="1" applyFill="1" applyBorder="1"/>
    <xf numFmtId="0" fontId="18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2" fontId="0" fillId="0" borderId="2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12" fillId="0" borderId="2" xfId="0" applyNumberFormat="1" applyFont="1" applyBorder="1" applyAlignment="1">
      <alignment horizontal="center"/>
    </xf>
    <xf numFmtId="2" fontId="12" fillId="0" borderId="3" xfId="0" applyNumberFormat="1" applyFont="1" applyBorder="1" applyAlignment="1">
      <alignment horizontal="center"/>
    </xf>
    <xf numFmtId="2" fontId="12" fillId="0" borderId="4" xfId="0" applyNumberFormat="1" applyFont="1" applyBorder="1" applyAlignment="1">
      <alignment horizontal="center"/>
    </xf>
    <xf numFmtId="0" fontId="11" fillId="0" borderId="2" xfId="0" applyFont="1" applyBorder="1"/>
    <xf numFmtId="0" fontId="11" fillId="0" borderId="3" xfId="0" applyFont="1" applyBorder="1"/>
    <xf numFmtId="0" fontId="11" fillId="0" borderId="4" xfId="0" applyFont="1" applyBorder="1"/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2" fontId="0" fillId="0" borderId="4" xfId="0" applyNumberFormat="1" applyBorder="1" applyAlignment="1">
      <alignment horizontal="center"/>
    </xf>
    <xf numFmtId="0" fontId="1" fillId="0" borderId="1" xfId="0" applyFont="1" applyBorder="1"/>
    <xf numFmtId="0" fontId="4" fillId="0" borderId="7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2" fillId="0" borderId="1" xfId="0" applyFont="1" applyBorder="1"/>
    <xf numFmtId="0" fontId="0" fillId="0" borderId="0" xfId="0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/>
    <xf numFmtId="0" fontId="0" fillId="0" borderId="1" xfId="0" applyFont="1" applyBorder="1" applyAlignment="1">
      <alignment horizontal="left"/>
    </xf>
    <xf numFmtId="0" fontId="0" fillId="0" borderId="1" xfId="0" applyFont="1" applyBorder="1"/>
    <xf numFmtId="0" fontId="7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8"/>
  <sheetViews>
    <sheetView view="pageLayout" zoomScaleNormal="100" workbookViewId="0">
      <selection sqref="A1:I89"/>
    </sheetView>
  </sheetViews>
  <sheetFormatPr defaultColWidth="11.42578125" defaultRowHeight="15" x14ac:dyDescent="0.25"/>
  <cols>
    <col min="1" max="1" width="4.42578125" style="1" bestFit="1" customWidth="1"/>
    <col min="2" max="2" width="37.42578125" style="10" customWidth="1"/>
    <col min="3" max="3" width="7.140625" bestFit="1" customWidth="1"/>
    <col min="4" max="4" width="6.5703125" bestFit="1" customWidth="1"/>
    <col min="5" max="5" width="9.28515625" bestFit="1" customWidth="1"/>
    <col min="6" max="6" width="6.5703125" bestFit="1" customWidth="1"/>
    <col min="7" max="7" width="8.28515625" bestFit="1" customWidth="1"/>
    <col min="8" max="8" width="7.85546875" bestFit="1" customWidth="1"/>
    <col min="9" max="9" width="10.42578125" customWidth="1"/>
  </cols>
  <sheetData>
    <row r="1" spans="1:9" x14ac:dyDescent="0.25">
      <c r="A1" s="41" t="s">
        <v>121</v>
      </c>
      <c r="B1" s="42"/>
      <c r="C1" s="42"/>
      <c r="D1" s="42"/>
      <c r="E1" s="42"/>
      <c r="F1" s="42"/>
      <c r="G1" s="42"/>
      <c r="H1" s="42"/>
      <c r="I1" s="43"/>
    </row>
    <row r="2" spans="1:9" x14ac:dyDescent="0.25">
      <c r="A2" s="8" t="s">
        <v>0</v>
      </c>
      <c r="B2" s="27" t="s">
        <v>1</v>
      </c>
      <c r="C2" s="12"/>
      <c r="D2" s="12"/>
      <c r="E2" s="12"/>
      <c r="F2" s="12"/>
      <c r="G2" s="12"/>
      <c r="H2" s="12"/>
      <c r="I2" s="12"/>
    </row>
    <row r="3" spans="1:9" x14ac:dyDescent="0.25">
      <c r="A3" s="59"/>
      <c r="B3" s="59"/>
      <c r="C3" s="11" t="s">
        <v>110</v>
      </c>
      <c r="D3" s="11" t="s">
        <v>111</v>
      </c>
      <c r="E3" s="11" t="s">
        <v>103</v>
      </c>
      <c r="F3" s="11" t="s">
        <v>112</v>
      </c>
      <c r="G3" s="14" t="s">
        <v>104</v>
      </c>
      <c r="H3" s="15" t="s">
        <v>105</v>
      </c>
      <c r="I3" s="15" t="s">
        <v>107</v>
      </c>
    </row>
    <row r="4" spans="1:9" x14ac:dyDescent="0.25">
      <c r="A4" s="2" t="s">
        <v>2</v>
      </c>
      <c r="B4" s="9" t="s">
        <v>3</v>
      </c>
      <c r="C4" s="4">
        <v>1.78</v>
      </c>
      <c r="D4" s="4">
        <v>1.71</v>
      </c>
      <c r="E4" s="5">
        <f>C4/1.05</f>
        <v>1.6952380952380952</v>
      </c>
      <c r="F4" s="6">
        <v>1.7</v>
      </c>
      <c r="G4" s="13">
        <f t="shared" ref="G4:G11" si="0">(F4-C4)*100/C4</f>
        <v>-4.494382022471914</v>
      </c>
      <c r="H4" s="4">
        <f t="shared" ref="H4:H11" si="1">(F4-D4)*100/D4</f>
        <v>-0.58479532163742742</v>
      </c>
      <c r="I4" s="4">
        <f>(F4-E4)*100/E4</f>
        <v>0.2808988764044934</v>
      </c>
    </row>
    <row r="5" spans="1:9" x14ac:dyDescent="0.25">
      <c r="A5" s="2" t="s">
        <v>4</v>
      </c>
      <c r="B5" s="9" t="s">
        <v>5</v>
      </c>
      <c r="C5" s="4">
        <v>3.02</v>
      </c>
      <c r="D5" s="4">
        <v>2.9</v>
      </c>
      <c r="E5" s="5">
        <f t="shared" ref="E5:E11" si="2">C5/1.05</f>
        <v>2.8761904761904762</v>
      </c>
      <c r="F5" s="6">
        <v>2.88</v>
      </c>
      <c r="G5" s="13">
        <f t="shared" si="0"/>
        <v>-4.6357615894039776</v>
      </c>
      <c r="H5" s="4">
        <f t="shared" si="1"/>
        <v>-0.6896551724137937</v>
      </c>
      <c r="I5" s="4">
        <f t="shared" ref="I5:I11" si="3">(F5-E5)*100/E5</f>
        <v>0.13245033112582424</v>
      </c>
    </row>
    <row r="6" spans="1:9" x14ac:dyDescent="0.25">
      <c r="A6" s="2" t="s">
        <v>6</v>
      </c>
      <c r="B6" s="9" t="s">
        <v>7</v>
      </c>
      <c r="C6" s="4">
        <v>2.2999999999999998</v>
      </c>
      <c r="D6" s="4">
        <v>2.21</v>
      </c>
      <c r="E6" s="5">
        <f t="shared" si="2"/>
        <v>2.1904761904761902</v>
      </c>
      <c r="F6" s="6">
        <v>2.2000000000000002</v>
      </c>
      <c r="G6" s="13">
        <f t="shared" si="0"/>
        <v>-4.3478260869565064</v>
      </c>
      <c r="H6" s="4">
        <f t="shared" si="1"/>
        <v>-0.45248868778279577</v>
      </c>
      <c r="I6" s="4">
        <f t="shared" si="3"/>
        <v>0.43478260869567092</v>
      </c>
    </row>
    <row r="7" spans="1:9" x14ac:dyDescent="0.25">
      <c r="A7" s="2" t="s">
        <v>8</v>
      </c>
      <c r="B7" s="9" t="s">
        <v>9</v>
      </c>
      <c r="C7" s="4">
        <v>1.57</v>
      </c>
      <c r="D7" s="4">
        <v>1.51</v>
      </c>
      <c r="E7" s="5">
        <f t="shared" si="2"/>
        <v>1.4952380952380953</v>
      </c>
      <c r="F7" s="6">
        <v>1.49</v>
      </c>
      <c r="G7" s="13">
        <f t="shared" si="0"/>
        <v>-5.0955414012738895</v>
      </c>
      <c r="H7" s="4">
        <f t="shared" si="1"/>
        <v>-1.3245033112582794</v>
      </c>
      <c r="I7" s="4">
        <f t="shared" si="3"/>
        <v>-0.35031847133758132</v>
      </c>
    </row>
    <row r="8" spans="1:9" x14ac:dyDescent="0.25">
      <c r="A8" s="2" t="s">
        <v>10</v>
      </c>
      <c r="B8" s="9" t="s">
        <v>11</v>
      </c>
      <c r="C8" s="4">
        <v>3.02</v>
      </c>
      <c r="D8" s="4">
        <v>2.9</v>
      </c>
      <c r="E8" s="5">
        <f t="shared" si="2"/>
        <v>2.8761904761904762</v>
      </c>
      <c r="F8" s="6">
        <v>2.89</v>
      </c>
      <c r="G8" s="13">
        <f t="shared" si="0"/>
        <v>-4.3046357615894006</v>
      </c>
      <c r="H8" s="4">
        <f t="shared" si="1"/>
        <v>-0.34482758620688919</v>
      </c>
      <c r="I8" s="4">
        <f t="shared" si="3"/>
        <v>0.48013245033113028</v>
      </c>
    </row>
    <row r="9" spans="1:9" x14ac:dyDescent="0.25">
      <c r="A9" s="2" t="s">
        <v>12</v>
      </c>
      <c r="B9" s="9" t="s">
        <v>13</v>
      </c>
      <c r="C9" s="4">
        <v>2.98</v>
      </c>
      <c r="D9" s="4">
        <v>2.85</v>
      </c>
      <c r="E9" s="5">
        <f t="shared" si="2"/>
        <v>2.8380952380952378</v>
      </c>
      <c r="F9" s="6">
        <v>2.83</v>
      </c>
      <c r="G9" s="13">
        <f t="shared" si="0"/>
        <v>-5.0335570469798627</v>
      </c>
      <c r="H9" s="4">
        <f t="shared" si="1"/>
        <v>-0.70175438596491291</v>
      </c>
      <c r="I9" s="4">
        <f t="shared" si="3"/>
        <v>-0.28523489932884555</v>
      </c>
    </row>
    <row r="10" spans="1:9" x14ac:dyDescent="0.25">
      <c r="A10" s="2" t="s">
        <v>14</v>
      </c>
      <c r="B10" s="9" t="s">
        <v>15</v>
      </c>
      <c r="C10" s="4">
        <v>2.29</v>
      </c>
      <c r="D10" s="4">
        <v>2.2000000000000002</v>
      </c>
      <c r="E10" s="5">
        <f t="shared" si="2"/>
        <v>2.1809523809523808</v>
      </c>
      <c r="F10" s="6">
        <v>2.1800000000000002</v>
      </c>
      <c r="G10" s="13">
        <f t="shared" si="0"/>
        <v>-4.8034934497816542</v>
      </c>
      <c r="H10" s="4">
        <f t="shared" si="1"/>
        <v>-0.90909090909090984</v>
      </c>
      <c r="I10" s="4">
        <f t="shared" si="3"/>
        <v>-4.3668122270725918E-2</v>
      </c>
    </row>
    <row r="11" spans="1:9" x14ac:dyDescent="0.25">
      <c r="A11" s="2" t="s">
        <v>16</v>
      </c>
      <c r="B11" s="9" t="s">
        <v>17</v>
      </c>
      <c r="C11" s="4">
        <v>2.98</v>
      </c>
      <c r="D11" s="4">
        <v>2.86</v>
      </c>
      <c r="E11" s="5">
        <f t="shared" si="2"/>
        <v>2.8380952380952378</v>
      </c>
      <c r="F11" s="6">
        <v>2.85</v>
      </c>
      <c r="G11" s="13">
        <f t="shared" si="0"/>
        <v>-4.3624161073825469</v>
      </c>
      <c r="H11" s="4">
        <f t="shared" si="1"/>
        <v>-0.3496503496503422</v>
      </c>
      <c r="I11" s="4">
        <f t="shared" si="3"/>
        <v>0.41946308724833636</v>
      </c>
    </row>
    <row r="12" spans="1:9" x14ac:dyDescent="0.25">
      <c r="A12" s="2"/>
      <c r="B12" s="9"/>
      <c r="C12" s="4">
        <f t="shared" ref="C12:H12" si="4">SUM(C4:C11)</f>
        <v>19.940000000000001</v>
      </c>
      <c r="D12" s="4">
        <f t="shared" si="4"/>
        <v>19.14</v>
      </c>
      <c r="E12" s="5">
        <f t="shared" si="4"/>
        <v>18.990476190476191</v>
      </c>
      <c r="F12" s="6">
        <f t="shared" si="4"/>
        <v>19.020000000000003</v>
      </c>
      <c r="G12" s="21">
        <f t="shared" si="4"/>
        <v>-37.077613465839747</v>
      </c>
      <c r="H12" s="6">
        <f t="shared" si="4"/>
        <v>-5.356765724005351</v>
      </c>
      <c r="I12" s="6"/>
    </row>
    <row r="13" spans="1:9" x14ac:dyDescent="0.25">
      <c r="A13" s="2"/>
      <c r="B13" s="26" t="s">
        <v>128</v>
      </c>
      <c r="C13" s="50" t="s">
        <v>106</v>
      </c>
      <c r="D13" s="51"/>
      <c r="E13" s="51"/>
      <c r="F13" s="52"/>
      <c r="G13" s="24">
        <f>(F12-C12)*100/C12</f>
        <v>-4.6138415245737114</v>
      </c>
      <c r="H13" s="22">
        <f>(F12-D12)*100/D12</f>
        <v>-0.62695924764888944</v>
      </c>
      <c r="I13" s="5">
        <f>(F12-E12)*100/E12</f>
        <v>0.15546639919760907</v>
      </c>
    </row>
    <row r="14" spans="1:9" x14ac:dyDescent="0.25">
      <c r="A14" s="2" t="s">
        <v>29</v>
      </c>
      <c r="B14" s="9" t="s">
        <v>30</v>
      </c>
      <c r="C14" s="4">
        <v>2.94</v>
      </c>
      <c r="D14" s="6">
        <v>3.03</v>
      </c>
      <c r="E14" s="5">
        <f>C14/1.05</f>
        <v>2.8</v>
      </c>
      <c r="F14" s="6">
        <v>3.02</v>
      </c>
      <c r="G14" s="13">
        <f t="shared" ref="G14:G19" si="5">(F14-C14)*100/C14</f>
        <v>2.7210884353741522</v>
      </c>
      <c r="H14" s="4">
        <f t="shared" ref="H14:H19" si="6">(F14-D14)*100/D14</f>
        <v>-0.33003300330032304</v>
      </c>
      <c r="I14" s="4">
        <f>(F14-E14)*100/E14</f>
        <v>7.8571428571428656</v>
      </c>
    </row>
    <row r="15" spans="1:9" x14ac:dyDescent="0.25">
      <c r="A15" s="2" t="s">
        <v>31</v>
      </c>
      <c r="B15" s="9" t="s">
        <v>32</v>
      </c>
      <c r="C15" s="4">
        <v>2.41</v>
      </c>
      <c r="D15" s="6">
        <v>2.52</v>
      </c>
      <c r="E15" s="5">
        <f t="shared" ref="E15:E19" si="7">C15/1.05</f>
        <v>2.2952380952380951</v>
      </c>
      <c r="F15" s="6">
        <v>2.52</v>
      </c>
      <c r="G15" s="13">
        <f t="shared" si="5"/>
        <v>4.5643153526970899</v>
      </c>
      <c r="H15" s="4">
        <f t="shared" si="6"/>
        <v>0</v>
      </c>
      <c r="I15" s="4">
        <f t="shared" ref="I15:I19" si="8">(F15-E15)*100/E15</f>
        <v>9.7925311203319598</v>
      </c>
    </row>
    <row r="16" spans="1:9" x14ac:dyDescent="0.25">
      <c r="A16" s="2" t="s">
        <v>33</v>
      </c>
      <c r="B16" s="9" t="s">
        <v>34</v>
      </c>
      <c r="C16" s="4">
        <v>3.02</v>
      </c>
      <c r="D16" s="6">
        <v>3.06</v>
      </c>
      <c r="E16" s="5">
        <f t="shared" si="7"/>
        <v>2.8761904761904762</v>
      </c>
      <c r="F16" s="6">
        <v>3.06</v>
      </c>
      <c r="G16" s="13">
        <f t="shared" si="5"/>
        <v>1.3245033112582794</v>
      </c>
      <c r="H16" s="4">
        <f t="shared" si="6"/>
        <v>0</v>
      </c>
      <c r="I16" s="4">
        <f t="shared" si="8"/>
        <v>6.3907284768211943</v>
      </c>
    </row>
    <row r="17" spans="1:13" x14ac:dyDescent="0.25">
      <c r="A17" s="2" t="s">
        <v>35</v>
      </c>
      <c r="B17" s="9" t="s">
        <v>36</v>
      </c>
      <c r="C17" s="4">
        <v>2.4300000000000002</v>
      </c>
      <c r="D17" s="6">
        <v>2.4300000000000002</v>
      </c>
      <c r="E17" s="5">
        <f t="shared" si="7"/>
        <v>2.3142857142857145</v>
      </c>
      <c r="F17" s="6">
        <v>2.44</v>
      </c>
      <c r="G17" s="13">
        <f t="shared" si="5"/>
        <v>0.41152263374484715</v>
      </c>
      <c r="H17" s="4">
        <f t="shared" si="6"/>
        <v>0.41152263374484715</v>
      </c>
      <c r="I17" s="4">
        <f t="shared" si="8"/>
        <v>5.4320987654320865</v>
      </c>
    </row>
    <row r="18" spans="1:13" x14ac:dyDescent="0.25">
      <c r="A18" s="2" t="s">
        <v>37</v>
      </c>
      <c r="B18" s="9" t="s">
        <v>38</v>
      </c>
      <c r="C18" s="4">
        <v>2.91</v>
      </c>
      <c r="D18" s="6">
        <v>2.87</v>
      </c>
      <c r="E18" s="5">
        <f t="shared" si="7"/>
        <v>2.7714285714285714</v>
      </c>
      <c r="F18" s="6">
        <v>2.85</v>
      </c>
      <c r="G18" s="13">
        <f t="shared" si="5"/>
        <v>-2.0618556701030943</v>
      </c>
      <c r="H18" s="4">
        <f t="shared" si="6"/>
        <v>-0.69686411149825844</v>
      </c>
      <c r="I18" s="4">
        <f t="shared" si="8"/>
        <v>2.8350515463917585</v>
      </c>
    </row>
    <row r="19" spans="1:13" x14ac:dyDescent="0.25">
      <c r="A19" s="2" t="s">
        <v>39</v>
      </c>
      <c r="B19" s="9" t="s">
        <v>40</v>
      </c>
      <c r="C19" s="4">
        <v>2.36</v>
      </c>
      <c r="D19" s="6">
        <v>2.2599999999999998</v>
      </c>
      <c r="E19" s="5">
        <f t="shared" si="7"/>
        <v>2.2476190476190476</v>
      </c>
      <c r="F19" s="6">
        <v>2.35</v>
      </c>
      <c r="G19" s="13">
        <f t="shared" si="5"/>
        <v>-0.42372881355931302</v>
      </c>
      <c r="H19" s="4">
        <f t="shared" si="6"/>
        <v>3.982300884955766</v>
      </c>
      <c r="I19" s="4">
        <f t="shared" si="8"/>
        <v>4.5550847457627155</v>
      </c>
    </row>
    <row r="20" spans="1:13" x14ac:dyDescent="0.25">
      <c r="A20" s="61"/>
      <c r="B20" s="61"/>
      <c r="C20" s="4">
        <f t="shared" ref="C20:H20" si="9">SUM(C14:C19)</f>
        <v>16.07</v>
      </c>
      <c r="D20" s="4">
        <f t="shared" si="9"/>
        <v>16.170000000000002</v>
      </c>
      <c r="E20" s="4">
        <f t="shared" si="9"/>
        <v>15.304761904761904</v>
      </c>
      <c r="F20" s="4">
        <f t="shared" si="9"/>
        <v>16.239999999999998</v>
      </c>
      <c r="G20" s="13">
        <f t="shared" si="9"/>
        <v>6.5358452494119614</v>
      </c>
      <c r="H20" s="4">
        <f t="shared" si="9"/>
        <v>3.3669264039020317</v>
      </c>
      <c r="I20" s="4"/>
      <c r="M20" t="s">
        <v>108</v>
      </c>
    </row>
    <row r="21" spans="1:13" x14ac:dyDescent="0.25">
      <c r="A21" s="7"/>
      <c r="B21" s="7"/>
      <c r="C21" s="50" t="s">
        <v>106</v>
      </c>
      <c r="D21" s="51"/>
      <c r="E21" s="51"/>
      <c r="F21" s="52"/>
      <c r="G21" s="20">
        <f>(F20-C20)*100/C20</f>
        <v>1.0578718108276175</v>
      </c>
      <c r="H21" s="20">
        <f>(F20-D20)*100/D20</f>
        <v>0.43290043290041264</v>
      </c>
      <c r="I21" s="5">
        <f>(F20-E20)*100/E20</f>
        <v>6.110765401369008</v>
      </c>
    </row>
    <row r="22" spans="1:13" x14ac:dyDescent="0.25">
      <c r="A22" s="7"/>
      <c r="B22" s="7"/>
      <c r="C22" s="47"/>
      <c r="D22" s="48"/>
      <c r="E22" s="48"/>
      <c r="F22" s="18"/>
      <c r="G22" s="16"/>
      <c r="H22" s="17"/>
      <c r="I22" s="17"/>
    </row>
    <row r="23" spans="1:13" x14ac:dyDescent="0.25">
      <c r="A23" s="2" t="s">
        <v>41</v>
      </c>
      <c r="B23" s="9" t="s">
        <v>127</v>
      </c>
      <c r="C23" s="4">
        <v>3.36</v>
      </c>
      <c r="D23" s="4">
        <v>3.24</v>
      </c>
      <c r="E23" s="5">
        <f>C23/1.05</f>
        <v>3.1999999999999997</v>
      </c>
      <c r="F23" s="6">
        <v>3.33</v>
      </c>
      <c r="G23" s="13">
        <f>(F23-C23)*100/C23</f>
        <v>-0.89285714285713702</v>
      </c>
      <c r="H23" s="4">
        <f>(F23-D23)*100/D23</f>
        <v>2.7777777777777732</v>
      </c>
      <c r="I23" s="4">
        <f>(F23-E23)*100/E23</f>
        <v>4.0625000000000107</v>
      </c>
    </row>
    <row r="24" spans="1:13" x14ac:dyDescent="0.25">
      <c r="A24" s="2"/>
      <c r="B24" s="9"/>
      <c r="C24" s="50" t="s">
        <v>106</v>
      </c>
      <c r="D24" s="51"/>
      <c r="E24" s="51"/>
      <c r="F24" s="52"/>
      <c r="G24" s="24">
        <f>(F23-C23)*100/C23</f>
        <v>-0.89285714285713702</v>
      </c>
      <c r="H24" s="20">
        <f>(F23-D23)*100/D23</f>
        <v>2.7777777777777732</v>
      </c>
      <c r="I24" s="5">
        <f>(F23-E23)*100/E23</f>
        <v>4.0625000000000107</v>
      </c>
    </row>
    <row r="25" spans="1:13" x14ac:dyDescent="0.25">
      <c r="A25" s="2"/>
      <c r="B25" s="9"/>
      <c r="C25" s="47"/>
      <c r="D25" s="48"/>
      <c r="E25" s="48"/>
      <c r="F25" s="60"/>
      <c r="G25" s="16"/>
      <c r="H25" s="17"/>
      <c r="I25" s="17"/>
    </row>
    <row r="26" spans="1:13" x14ac:dyDescent="0.25">
      <c r="A26" s="49" t="s">
        <v>42</v>
      </c>
      <c r="B26" s="49"/>
      <c r="C26" s="4"/>
      <c r="D26" s="4"/>
      <c r="E26" s="3"/>
      <c r="F26" s="3"/>
      <c r="G26" s="13"/>
      <c r="H26" s="4"/>
      <c r="I26" s="4"/>
    </row>
    <row r="27" spans="1:13" x14ac:dyDescent="0.25">
      <c r="A27" s="2" t="s">
        <v>43</v>
      </c>
      <c r="B27" s="9" t="s">
        <v>44</v>
      </c>
      <c r="C27" s="4">
        <v>1.91</v>
      </c>
      <c r="D27" s="4">
        <v>1.83</v>
      </c>
      <c r="E27" s="5">
        <f>C27/1.05</f>
        <v>1.8190476190476188</v>
      </c>
      <c r="F27" s="6">
        <v>1.82</v>
      </c>
      <c r="G27" s="13">
        <f t="shared" ref="G27:G32" si="10">(F27-C27)*100/C27</f>
        <v>-4.7120418848167462</v>
      </c>
      <c r="H27" s="4">
        <f t="shared" ref="H27:H32" si="11">(F27-D27)*100/D27</f>
        <v>-0.54644808743169448</v>
      </c>
      <c r="I27" s="4">
        <f>(F27-E27)*100/E27</f>
        <v>5.2356020942425287E-2</v>
      </c>
    </row>
    <row r="28" spans="1:13" x14ac:dyDescent="0.25">
      <c r="A28" s="2" t="s">
        <v>45</v>
      </c>
      <c r="B28" s="9" t="s">
        <v>46</v>
      </c>
      <c r="C28" s="4">
        <v>1.72</v>
      </c>
      <c r="D28" s="4">
        <v>1.68</v>
      </c>
      <c r="E28" s="5">
        <f t="shared" ref="E28:E32" si="12">C28/1.05</f>
        <v>1.638095238095238</v>
      </c>
      <c r="F28" s="6">
        <v>1.67</v>
      </c>
      <c r="G28" s="13">
        <f t="shared" si="10"/>
        <v>-2.906976744186049</v>
      </c>
      <c r="H28" s="4">
        <f t="shared" si="11"/>
        <v>-0.59523809523809579</v>
      </c>
      <c r="I28" s="4">
        <f t="shared" ref="I28:I32" si="13">(F28-E28)*100/E28</f>
        <v>1.9476744186046497</v>
      </c>
    </row>
    <row r="29" spans="1:13" x14ac:dyDescent="0.25">
      <c r="A29" s="2" t="s">
        <v>47</v>
      </c>
      <c r="B29" s="9" t="s">
        <v>48</v>
      </c>
      <c r="C29" s="4">
        <v>1.85</v>
      </c>
      <c r="D29" s="4">
        <v>1.8</v>
      </c>
      <c r="E29" s="5">
        <f t="shared" si="12"/>
        <v>1.7619047619047619</v>
      </c>
      <c r="F29" s="6">
        <v>1.79</v>
      </c>
      <c r="G29" s="13">
        <f t="shared" si="10"/>
        <v>-3.2432432432432461</v>
      </c>
      <c r="H29" s="4">
        <f t="shared" si="11"/>
        <v>-0.55555555555555602</v>
      </c>
      <c r="I29" s="4">
        <f t="shared" si="13"/>
        <v>1.594594594594599</v>
      </c>
    </row>
    <row r="30" spans="1:13" x14ac:dyDescent="0.25">
      <c r="A30" s="2" t="s">
        <v>49</v>
      </c>
      <c r="B30" s="9" t="s">
        <v>50</v>
      </c>
      <c r="C30" s="4">
        <v>1.67</v>
      </c>
      <c r="D30" s="4">
        <v>1.62</v>
      </c>
      <c r="E30" s="5">
        <f t="shared" si="12"/>
        <v>1.5904761904761904</v>
      </c>
      <c r="F30" s="6">
        <v>1.61</v>
      </c>
      <c r="G30" s="13">
        <f t="shared" si="10"/>
        <v>-3.5928143712574752</v>
      </c>
      <c r="H30" s="4">
        <f t="shared" si="11"/>
        <v>-0.61728395061728447</v>
      </c>
      <c r="I30" s="4">
        <f t="shared" si="13"/>
        <v>1.2275449101796532</v>
      </c>
    </row>
    <row r="31" spans="1:13" x14ac:dyDescent="0.25">
      <c r="A31" s="2" t="s">
        <v>51</v>
      </c>
      <c r="B31" s="9" t="s">
        <v>52</v>
      </c>
      <c r="C31" s="4">
        <v>1.67</v>
      </c>
      <c r="D31" s="4">
        <v>1.61</v>
      </c>
      <c r="E31" s="5">
        <f t="shared" si="12"/>
        <v>1.5904761904761904</v>
      </c>
      <c r="F31" s="6">
        <v>1.65</v>
      </c>
      <c r="G31" s="13">
        <f t="shared" si="10"/>
        <v>-1.1976047904191629</v>
      </c>
      <c r="H31" s="4">
        <f t="shared" si="11"/>
        <v>2.4844720496894293</v>
      </c>
      <c r="I31" s="4">
        <f t="shared" si="13"/>
        <v>3.7425149700598812</v>
      </c>
    </row>
    <row r="32" spans="1:13" x14ac:dyDescent="0.25">
      <c r="A32" s="2" t="s">
        <v>53</v>
      </c>
      <c r="B32" s="9" t="s">
        <v>54</v>
      </c>
      <c r="C32" s="4">
        <v>1.27</v>
      </c>
      <c r="D32" s="4">
        <v>1.25</v>
      </c>
      <c r="E32" s="5">
        <f t="shared" si="12"/>
        <v>1.2095238095238094</v>
      </c>
      <c r="F32" s="6">
        <v>1.26</v>
      </c>
      <c r="G32" s="13">
        <f t="shared" si="10"/>
        <v>-0.78740157480315032</v>
      </c>
      <c r="H32" s="4">
        <f t="shared" si="11"/>
        <v>0.80000000000000071</v>
      </c>
      <c r="I32" s="4">
        <f t="shared" si="13"/>
        <v>4.1732283464567006</v>
      </c>
    </row>
    <row r="33" spans="1:9" x14ac:dyDescent="0.25">
      <c r="A33" s="2"/>
      <c r="B33" s="9"/>
      <c r="C33" s="18">
        <f t="shared" ref="C33:H33" si="14">SUM(C27:C32)</f>
        <v>10.09</v>
      </c>
      <c r="D33" s="18">
        <f t="shared" si="14"/>
        <v>9.7899999999999991</v>
      </c>
      <c r="E33" s="23">
        <f t="shared" si="14"/>
        <v>9.6095238095238074</v>
      </c>
      <c r="F33" s="18">
        <f t="shared" si="14"/>
        <v>9.8000000000000007</v>
      </c>
      <c r="G33" s="13">
        <f t="shared" si="14"/>
        <v>-16.440082608725831</v>
      </c>
      <c r="H33" s="4">
        <f t="shared" si="14"/>
        <v>0.9699463608467993</v>
      </c>
      <c r="I33" s="4"/>
    </row>
    <row r="34" spans="1:9" x14ac:dyDescent="0.25">
      <c r="A34" s="2"/>
      <c r="B34" s="9"/>
      <c r="C34" s="50" t="s">
        <v>106</v>
      </c>
      <c r="D34" s="51"/>
      <c r="E34" s="51"/>
      <c r="F34" s="52"/>
      <c r="G34" s="19">
        <f>(F33-C33)*100/C33</f>
        <v>-2.8741328047571768</v>
      </c>
      <c r="H34" s="20">
        <f>(F33-D33)*100/D33</f>
        <v>0.10214504596528666</v>
      </c>
      <c r="I34" s="5">
        <f>(F33-E33)*100/E33</f>
        <v>1.9821605550049857</v>
      </c>
    </row>
    <row r="35" spans="1:9" x14ac:dyDescent="0.25">
      <c r="A35" s="49" t="s">
        <v>55</v>
      </c>
      <c r="B35" s="49"/>
      <c r="C35" s="4"/>
      <c r="D35" s="4"/>
      <c r="E35" s="3"/>
      <c r="F35" s="3"/>
      <c r="G35" s="13"/>
      <c r="H35" s="4"/>
      <c r="I35" s="4"/>
    </row>
    <row r="36" spans="1:9" x14ac:dyDescent="0.25">
      <c r="A36" s="2" t="s">
        <v>56</v>
      </c>
      <c r="B36" s="9" t="s">
        <v>57</v>
      </c>
      <c r="C36" s="4">
        <v>2.25</v>
      </c>
      <c r="D36" s="4">
        <v>2.15</v>
      </c>
      <c r="E36" s="6">
        <f>C36/1.05</f>
        <v>2.1428571428571428</v>
      </c>
      <c r="F36" s="6">
        <v>2.1800000000000002</v>
      </c>
      <c r="G36" s="13">
        <f>(F36-C36)*100/C36</f>
        <v>-3.1111111111111041</v>
      </c>
      <c r="H36" s="4">
        <f>(F36-D36)*100/D36</f>
        <v>1.3953488372093139</v>
      </c>
      <c r="I36" s="4">
        <f>(F36-E36)*100/E36</f>
        <v>1.7333333333333438</v>
      </c>
    </row>
    <row r="37" spans="1:9" x14ac:dyDescent="0.25">
      <c r="A37" s="2" t="s">
        <v>58</v>
      </c>
      <c r="B37" s="9" t="s">
        <v>59</v>
      </c>
      <c r="C37" s="4">
        <v>2.15</v>
      </c>
      <c r="D37" s="4">
        <v>2.0499999999999998</v>
      </c>
      <c r="E37" s="6">
        <f t="shared" ref="E37:E39" si="15">C37/1.05</f>
        <v>2.0476190476190474</v>
      </c>
      <c r="F37" s="6">
        <v>2.0699999999999998</v>
      </c>
      <c r="G37" s="13">
        <f>(F37-C37)*100/C37</f>
        <v>-3.720930232558143</v>
      </c>
      <c r="H37" s="4">
        <f>(F37-D37)*100/D37</f>
        <v>0.97560975609756195</v>
      </c>
      <c r="I37" s="4">
        <f t="shared" ref="I37:I40" si="16">(F37-E37)*100/E37</f>
        <v>1.0930232558139541</v>
      </c>
    </row>
    <row r="38" spans="1:9" x14ac:dyDescent="0.25">
      <c r="A38" s="2" t="s">
        <v>60</v>
      </c>
      <c r="B38" s="9" t="s">
        <v>61</v>
      </c>
      <c r="C38" s="4">
        <v>1.96</v>
      </c>
      <c r="D38" s="4">
        <v>1.89</v>
      </c>
      <c r="E38" s="5">
        <f t="shared" si="15"/>
        <v>1.8666666666666665</v>
      </c>
      <c r="F38" s="6">
        <v>1.87</v>
      </c>
      <c r="G38" s="13">
        <f>(F38-C38)*100/C38</f>
        <v>-4.59183673469387</v>
      </c>
      <c r="H38" s="4">
        <f>(F38-D38)*100/D38</f>
        <v>-1.0582010582010475</v>
      </c>
      <c r="I38" s="4">
        <f t="shared" si="16"/>
        <v>0.17857142857144462</v>
      </c>
    </row>
    <row r="39" spans="1:9" x14ac:dyDescent="0.25">
      <c r="A39" s="2" t="s">
        <v>62</v>
      </c>
      <c r="B39" s="9" t="s">
        <v>63</v>
      </c>
      <c r="C39" s="4">
        <v>3.73</v>
      </c>
      <c r="D39" s="4">
        <v>3.6</v>
      </c>
      <c r="E39" s="5">
        <f t="shared" si="15"/>
        <v>3.5523809523809522</v>
      </c>
      <c r="F39" s="6">
        <v>3.57</v>
      </c>
      <c r="G39" s="13">
        <f>(F39-C39)*100/C39</f>
        <v>-4.2895442359249367</v>
      </c>
      <c r="H39" s="4">
        <f>(F39-D39)*100/D39</f>
        <v>-0.83333333333334025</v>
      </c>
      <c r="I39" s="4">
        <f t="shared" si="16"/>
        <v>0.49597855227882115</v>
      </c>
    </row>
    <row r="40" spans="1:9" x14ac:dyDescent="0.25">
      <c r="A40" s="2"/>
      <c r="B40" s="9"/>
      <c r="C40" s="4">
        <f t="shared" ref="C40:H40" si="17">SUM(C36:C39)</f>
        <v>10.09</v>
      </c>
      <c r="D40" s="4">
        <f t="shared" si="17"/>
        <v>9.69</v>
      </c>
      <c r="E40" s="5">
        <f t="shared" si="17"/>
        <v>9.6095238095238074</v>
      </c>
      <c r="F40" s="6">
        <f t="shared" si="17"/>
        <v>9.69</v>
      </c>
      <c r="G40" s="13">
        <f t="shared" si="17"/>
        <v>-15.713422314288053</v>
      </c>
      <c r="H40" s="4">
        <f t="shared" si="17"/>
        <v>0.47942420177248823</v>
      </c>
      <c r="I40" s="4">
        <f t="shared" si="16"/>
        <v>0.83746283448961123</v>
      </c>
    </row>
    <row r="41" spans="1:9" x14ac:dyDescent="0.25">
      <c r="A41" s="2"/>
      <c r="B41" s="9"/>
      <c r="C41" s="50" t="s">
        <v>106</v>
      </c>
      <c r="D41" s="51"/>
      <c r="E41" s="51"/>
      <c r="F41" s="52"/>
      <c r="G41" s="22">
        <f>(F40-C40)*100/C40</f>
        <v>-3.9643211100099145</v>
      </c>
      <c r="H41" s="20">
        <f>(F40-D40)*100/D40</f>
        <v>0</v>
      </c>
      <c r="I41" s="5">
        <f>(F40-E40)*100/E40</f>
        <v>0.83746283448961123</v>
      </c>
    </row>
    <row r="42" spans="1:9" x14ac:dyDescent="0.25">
      <c r="A42" s="49" t="s">
        <v>64</v>
      </c>
      <c r="B42" s="49"/>
      <c r="C42" s="47"/>
      <c r="D42" s="48"/>
      <c r="E42" s="48"/>
      <c r="F42" s="60"/>
      <c r="G42" s="13"/>
      <c r="H42" s="4"/>
      <c r="I42" s="4"/>
    </row>
    <row r="43" spans="1:9" x14ac:dyDescent="0.25">
      <c r="A43" s="2" t="s">
        <v>65</v>
      </c>
      <c r="B43" s="9" t="s">
        <v>66</v>
      </c>
      <c r="C43" s="4">
        <v>12.88</v>
      </c>
      <c r="D43" s="4">
        <v>10.26</v>
      </c>
      <c r="E43" s="6">
        <f>C43/1.19</f>
        <v>10.823529411764707</v>
      </c>
      <c r="F43" s="6">
        <v>9.52</v>
      </c>
      <c r="G43" s="13">
        <f t="shared" ref="G43:G48" si="18">(F43-C43)*100/C43</f>
        <v>-26.086956521739136</v>
      </c>
      <c r="H43" s="4">
        <f t="shared" ref="H43:H48" si="19">(F43-D43)*100/D43</f>
        <v>-7.2124756335282676</v>
      </c>
      <c r="I43" s="4">
        <f>(F43-E43)*100/E43</f>
        <v>-12.043478260869573</v>
      </c>
    </row>
    <row r="44" spans="1:9" x14ac:dyDescent="0.25">
      <c r="A44" s="2" t="s">
        <v>67</v>
      </c>
      <c r="B44" s="9" t="s">
        <v>68</v>
      </c>
      <c r="C44" s="4">
        <v>12.85</v>
      </c>
      <c r="D44" s="4">
        <v>10.09</v>
      </c>
      <c r="E44" s="6">
        <f t="shared" ref="E44:E48" si="20">C44/1.19</f>
        <v>10.798319327731093</v>
      </c>
      <c r="F44" s="6">
        <v>9.39</v>
      </c>
      <c r="G44" s="13">
        <f t="shared" si="18"/>
        <v>-26.926070038910499</v>
      </c>
      <c r="H44" s="4">
        <f t="shared" si="19"/>
        <v>-6.9375619425173367</v>
      </c>
      <c r="I44" s="4">
        <f t="shared" ref="I44:I48" si="21">(F44-E44)*100/E44</f>
        <v>-13.042023346303502</v>
      </c>
    </row>
    <row r="45" spans="1:9" x14ac:dyDescent="0.25">
      <c r="A45" s="2" t="s">
        <v>69</v>
      </c>
      <c r="B45" s="9" t="s">
        <v>70</v>
      </c>
      <c r="C45" s="4">
        <v>18.02</v>
      </c>
      <c r="D45" s="4">
        <v>15.49</v>
      </c>
      <c r="E45" s="5">
        <f t="shared" si="20"/>
        <v>15.142857142857142</v>
      </c>
      <c r="F45" s="6">
        <v>15.15</v>
      </c>
      <c r="G45" s="13">
        <f t="shared" si="18"/>
        <v>-15.926748057713649</v>
      </c>
      <c r="H45" s="4">
        <f t="shared" si="19"/>
        <v>-2.1949644932214323</v>
      </c>
      <c r="I45" s="4">
        <f t="shared" si="21"/>
        <v>4.7169811320760417E-2</v>
      </c>
    </row>
    <row r="46" spans="1:9" x14ac:dyDescent="0.25">
      <c r="A46" s="2" t="s">
        <v>71</v>
      </c>
      <c r="B46" s="9" t="s">
        <v>72</v>
      </c>
      <c r="C46" s="4">
        <v>18.02</v>
      </c>
      <c r="D46" s="4">
        <v>15.56</v>
      </c>
      <c r="E46" s="5">
        <f t="shared" si="20"/>
        <v>15.142857142857142</v>
      </c>
      <c r="F46" s="6">
        <v>15.19</v>
      </c>
      <c r="G46" s="13">
        <f t="shared" si="18"/>
        <v>-15.704772475027747</v>
      </c>
      <c r="H46" s="4">
        <f t="shared" si="19"/>
        <v>-2.3778920308483356</v>
      </c>
      <c r="I46" s="4">
        <f t="shared" si="21"/>
        <v>0.31132075471698123</v>
      </c>
    </row>
    <row r="47" spans="1:9" x14ac:dyDescent="0.25">
      <c r="A47" s="2" t="s">
        <v>73</v>
      </c>
      <c r="B47" s="9" t="s">
        <v>74</v>
      </c>
      <c r="C47" s="4">
        <v>13</v>
      </c>
      <c r="D47" s="4">
        <v>11.2</v>
      </c>
      <c r="E47" s="5">
        <f t="shared" si="20"/>
        <v>10.92436974789916</v>
      </c>
      <c r="F47" s="6">
        <v>10.95</v>
      </c>
      <c r="G47" s="13">
        <f t="shared" si="18"/>
        <v>-15.769230769230774</v>
      </c>
      <c r="H47" s="4">
        <f t="shared" si="19"/>
        <v>-2.2321428571428572</v>
      </c>
      <c r="I47" s="4">
        <f t="shared" si="21"/>
        <v>0.23461538461537565</v>
      </c>
    </row>
    <row r="48" spans="1:9" x14ac:dyDescent="0.25">
      <c r="A48" s="2" t="s">
        <v>75</v>
      </c>
      <c r="B48" s="9" t="s">
        <v>76</v>
      </c>
      <c r="C48" s="4">
        <v>12.45</v>
      </c>
      <c r="D48" s="4">
        <v>11.26</v>
      </c>
      <c r="E48" s="5">
        <f t="shared" si="20"/>
        <v>10.46218487394958</v>
      </c>
      <c r="F48" s="6">
        <v>11.11</v>
      </c>
      <c r="G48" s="13">
        <f t="shared" si="18"/>
        <v>-10.763052208835342</v>
      </c>
      <c r="H48" s="4">
        <f t="shared" si="19"/>
        <v>-1.3321492007104827</v>
      </c>
      <c r="I48" s="4">
        <f t="shared" si="21"/>
        <v>6.1919678714859359</v>
      </c>
    </row>
    <row r="49" spans="1:9" x14ac:dyDescent="0.25">
      <c r="A49" s="2"/>
      <c r="B49" s="9"/>
      <c r="C49" s="4">
        <f t="shared" ref="C49:H49" si="22">SUM(C43:C48)</f>
        <v>87.22</v>
      </c>
      <c r="D49" s="4">
        <f t="shared" si="22"/>
        <v>73.860000000000014</v>
      </c>
      <c r="E49" s="5">
        <f t="shared" si="22"/>
        <v>73.294117647058826</v>
      </c>
      <c r="F49" s="6">
        <f t="shared" si="22"/>
        <v>71.31</v>
      </c>
      <c r="G49" s="13">
        <f t="shared" si="22"/>
        <v>-111.17683007145716</v>
      </c>
      <c r="H49" s="4">
        <f t="shared" si="22"/>
        <v>-22.287186157968716</v>
      </c>
      <c r="I49" s="4"/>
    </row>
    <row r="50" spans="1:9" x14ac:dyDescent="0.25">
      <c r="A50" s="2"/>
      <c r="B50" s="9"/>
      <c r="C50" s="50" t="s">
        <v>106</v>
      </c>
      <c r="D50" s="51"/>
      <c r="E50" s="51"/>
      <c r="F50" s="52"/>
      <c r="G50" s="24">
        <f>(F49-C49)*100/C49</f>
        <v>-18.241229075900019</v>
      </c>
      <c r="H50" s="22">
        <f>(F49-D49)*100/D49</f>
        <v>-3.4524776604386824</v>
      </c>
      <c r="I50" s="22">
        <f>(F49-E49)*100/E49</f>
        <v>-2.7070626003210276</v>
      </c>
    </row>
    <row r="51" spans="1:9" x14ac:dyDescent="0.25">
      <c r="A51" s="49" t="s">
        <v>77</v>
      </c>
      <c r="B51" s="49"/>
      <c r="C51" s="4"/>
      <c r="D51" s="4"/>
      <c r="E51" s="4"/>
      <c r="F51" s="4"/>
      <c r="G51" s="13"/>
      <c r="H51" s="4"/>
      <c r="I51" s="4"/>
    </row>
    <row r="52" spans="1:9" x14ac:dyDescent="0.25">
      <c r="A52" s="2" t="s">
        <v>78</v>
      </c>
      <c r="B52" s="9" t="s">
        <v>79</v>
      </c>
      <c r="C52" s="4">
        <v>3.5</v>
      </c>
      <c r="D52" s="4">
        <v>3.37</v>
      </c>
      <c r="E52" s="5">
        <f>C52/1.05</f>
        <v>3.333333333333333</v>
      </c>
      <c r="F52" s="6">
        <v>3.33</v>
      </c>
      <c r="G52" s="13">
        <f t="shared" ref="G52:G57" si="23">(F52-C52)*100/C52</f>
        <v>-4.857142857142855</v>
      </c>
      <c r="H52" s="4">
        <f t="shared" ref="H52:H57" si="24">(F52-D52)*100/D52</f>
        <v>-1.1869436201780426</v>
      </c>
      <c r="I52" s="4">
        <f>(F52-E52)*100/E52</f>
        <v>-9.9999999999989E-2</v>
      </c>
    </row>
    <row r="53" spans="1:9" x14ac:dyDescent="0.25">
      <c r="A53" s="2" t="s">
        <v>80</v>
      </c>
      <c r="B53" s="9" t="s">
        <v>81</v>
      </c>
      <c r="C53" s="4">
        <v>3.37</v>
      </c>
      <c r="D53" s="4">
        <v>3.28</v>
      </c>
      <c r="E53" s="5">
        <f t="shared" ref="E53:E57" si="25">C53/1.05</f>
        <v>3.2095238095238097</v>
      </c>
      <c r="F53" s="6">
        <v>3.27</v>
      </c>
      <c r="G53" s="13">
        <f t="shared" si="23"/>
        <v>-2.9673590504451064</v>
      </c>
      <c r="H53" s="4">
        <f t="shared" si="24"/>
        <v>-0.3048780487804813</v>
      </c>
      <c r="I53" s="4">
        <f t="shared" ref="I53:I57" si="26">(F53-E53)*100/E53</f>
        <v>1.8842729970326368</v>
      </c>
    </row>
    <row r="54" spans="1:9" x14ac:dyDescent="0.25">
      <c r="A54" s="2" t="s">
        <v>82</v>
      </c>
      <c r="B54" s="9" t="s">
        <v>83</v>
      </c>
      <c r="C54" s="4">
        <v>4.8099999999999996</v>
      </c>
      <c r="D54" s="4">
        <v>5.01</v>
      </c>
      <c r="E54" s="5">
        <f t="shared" si="25"/>
        <v>4.5809523809523807</v>
      </c>
      <c r="F54" s="6">
        <v>5.0999999999999996</v>
      </c>
      <c r="G54" s="13">
        <f t="shared" si="23"/>
        <v>6.0291060291060301</v>
      </c>
      <c r="H54" s="4">
        <f t="shared" si="24"/>
        <v>1.7964071856287398</v>
      </c>
      <c r="I54" s="4">
        <f t="shared" si="26"/>
        <v>11.330561330561331</v>
      </c>
    </row>
    <row r="55" spans="1:9" x14ac:dyDescent="0.25">
      <c r="A55" s="2" t="s">
        <v>84</v>
      </c>
      <c r="B55" s="9" t="s">
        <v>85</v>
      </c>
      <c r="C55" s="4">
        <v>4.75</v>
      </c>
      <c r="D55" s="4">
        <v>4.88</v>
      </c>
      <c r="E55" s="5">
        <f t="shared" si="25"/>
        <v>4.5238095238095237</v>
      </c>
      <c r="F55" s="6">
        <v>4.91</v>
      </c>
      <c r="G55" s="13">
        <f t="shared" si="23"/>
        <v>3.3684210526315819</v>
      </c>
      <c r="H55" s="4">
        <f t="shared" si="24"/>
        <v>0.61475409836066086</v>
      </c>
      <c r="I55" s="4">
        <f t="shared" si="26"/>
        <v>8.5368421052631636</v>
      </c>
    </row>
    <row r="56" spans="1:9" x14ac:dyDescent="0.25">
      <c r="A56" s="2" t="s">
        <v>86</v>
      </c>
      <c r="B56" s="9" t="s">
        <v>87</v>
      </c>
      <c r="C56" s="4">
        <v>3</v>
      </c>
      <c r="D56" s="4">
        <v>3.05</v>
      </c>
      <c r="E56" s="5">
        <f t="shared" si="25"/>
        <v>2.8571428571428572</v>
      </c>
      <c r="F56" s="6">
        <v>3.06</v>
      </c>
      <c r="G56" s="13">
        <f t="shared" si="23"/>
        <v>2.0000000000000018</v>
      </c>
      <c r="H56" s="4">
        <f t="shared" si="24"/>
        <v>0.32786885245902397</v>
      </c>
      <c r="I56" s="4">
        <f t="shared" si="26"/>
        <v>7.1</v>
      </c>
    </row>
    <row r="57" spans="1:9" x14ac:dyDescent="0.25">
      <c r="A57" s="2" t="s">
        <v>88</v>
      </c>
      <c r="B57" s="9" t="s">
        <v>89</v>
      </c>
      <c r="C57" s="4">
        <v>2.83</v>
      </c>
      <c r="D57" s="4">
        <v>2.78</v>
      </c>
      <c r="E57" s="5">
        <f t="shared" si="25"/>
        <v>2.695238095238095</v>
      </c>
      <c r="F57" s="6">
        <v>2.71</v>
      </c>
      <c r="G57" s="13">
        <f t="shared" si="23"/>
        <v>-4.240282685512371</v>
      </c>
      <c r="H57" s="4">
        <f t="shared" si="24"/>
        <v>-2.5179856115107859</v>
      </c>
      <c r="I57" s="4">
        <f t="shared" si="26"/>
        <v>0.54770318021202213</v>
      </c>
    </row>
    <row r="58" spans="1:9" x14ac:dyDescent="0.25">
      <c r="A58" s="2"/>
      <c r="B58" s="9"/>
      <c r="C58" s="4">
        <f t="shared" ref="C58:H58" si="27">SUM(C52:C57)</f>
        <v>22.259999999999998</v>
      </c>
      <c r="D58" s="4">
        <f t="shared" si="27"/>
        <v>22.37</v>
      </c>
      <c r="E58" s="5">
        <f t="shared" si="27"/>
        <v>21.2</v>
      </c>
      <c r="F58" s="6">
        <f t="shared" si="27"/>
        <v>22.38</v>
      </c>
      <c r="G58" s="13">
        <f t="shared" si="27"/>
        <v>-0.66725751136271905</v>
      </c>
      <c r="H58" s="4">
        <f t="shared" si="27"/>
        <v>-1.2707771440208853</v>
      </c>
      <c r="I58" s="4"/>
    </row>
    <row r="59" spans="1:9" x14ac:dyDescent="0.25">
      <c r="A59" s="2"/>
      <c r="B59" s="9"/>
      <c r="C59" s="50" t="s">
        <v>106</v>
      </c>
      <c r="D59" s="51"/>
      <c r="E59" s="51"/>
      <c r="F59" s="52"/>
      <c r="G59" s="19">
        <f>(F58-C58)*100/C58</f>
        <v>0.53908355795148699</v>
      </c>
      <c r="H59" s="20">
        <f>(F58-D58)*100/D58</f>
        <v>4.470272686632995E-2</v>
      </c>
      <c r="I59" s="5">
        <f>(F58-E58)*100/E58</f>
        <v>5.5660377358490551</v>
      </c>
    </row>
    <row r="60" spans="1:9" x14ac:dyDescent="0.25">
      <c r="A60" s="49" t="s">
        <v>90</v>
      </c>
      <c r="B60" s="49"/>
      <c r="C60" s="4"/>
      <c r="D60" s="4"/>
      <c r="E60" s="4"/>
      <c r="F60" s="4"/>
      <c r="G60" s="13"/>
      <c r="H60" s="4"/>
      <c r="I60" s="4"/>
    </row>
    <row r="61" spans="1:9" x14ac:dyDescent="0.25">
      <c r="A61" s="2" t="s">
        <v>91</v>
      </c>
      <c r="B61" s="9" t="s">
        <v>92</v>
      </c>
      <c r="C61" s="4">
        <v>20.399999999999999</v>
      </c>
      <c r="D61" s="4">
        <v>19.96</v>
      </c>
      <c r="E61" s="5">
        <f>C61/1.05</f>
        <v>19.428571428571427</v>
      </c>
      <c r="F61" s="6">
        <v>19.850000000000001</v>
      </c>
      <c r="G61" s="13">
        <f t="shared" ref="G61:G66" si="28">(F61-C61)*100/C61</f>
        <v>-2.6960784313725354</v>
      </c>
      <c r="H61" s="4">
        <f t="shared" ref="H61:H66" si="29">(F61-D61)*100/D61</f>
        <v>-0.55110220440881474</v>
      </c>
      <c r="I61" s="4">
        <f>(F61-E61)*100/E61</f>
        <v>2.1691176470588389</v>
      </c>
    </row>
    <row r="62" spans="1:9" x14ac:dyDescent="0.25">
      <c r="A62" s="2" t="s">
        <v>93</v>
      </c>
      <c r="B62" s="9" t="s">
        <v>94</v>
      </c>
      <c r="C62" s="4">
        <v>20.149999999999999</v>
      </c>
      <c r="D62" s="4">
        <v>19.47</v>
      </c>
      <c r="E62" s="5">
        <f t="shared" ref="E62:E66" si="30">C62/1.05</f>
        <v>19.19047619047619</v>
      </c>
      <c r="F62" s="6">
        <v>19.010000000000002</v>
      </c>
      <c r="G62" s="13">
        <f t="shared" si="28"/>
        <v>-5.6575682382133854</v>
      </c>
      <c r="H62" s="4">
        <f t="shared" si="29"/>
        <v>-2.3626091422701454</v>
      </c>
      <c r="I62" s="4">
        <f t="shared" ref="I62:I66" si="31">(F62-E62)*100/E62</f>
        <v>-0.94044665012405781</v>
      </c>
    </row>
    <row r="63" spans="1:9" x14ac:dyDescent="0.25">
      <c r="A63" s="2" t="s">
        <v>95</v>
      </c>
      <c r="B63" s="9" t="s">
        <v>96</v>
      </c>
      <c r="C63" s="4">
        <v>23.81</v>
      </c>
      <c r="D63" s="4">
        <v>23.06</v>
      </c>
      <c r="E63" s="5">
        <f t="shared" si="30"/>
        <v>22.676190476190474</v>
      </c>
      <c r="F63" s="6">
        <v>22.84</v>
      </c>
      <c r="G63" s="13">
        <f t="shared" si="28"/>
        <v>-4.0739185216295626</v>
      </c>
      <c r="H63" s="4">
        <f t="shared" si="29"/>
        <v>-0.95403295750216333</v>
      </c>
      <c r="I63" s="4">
        <f t="shared" si="31"/>
        <v>0.72238555228896428</v>
      </c>
    </row>
    <row r="64" spans="1:9" x14ac:dyDescent="0.25">
      <c r="A64" s="2" t="s">
        <v>97</v>
      </c>
      <c r="B64" s="9" t="s">
        <v>98</v>
      </c>
      <c r="C64" s="4">
        <v>20.56</v>
      </c>
      <c r="D64" s="4">
        <v>20.04</v>
      </c>
      <c r="E64" s="5">
        <f t="shared" si="30"/>
        <v>19.580952380952379</v>
      </c>
      <c r="F64" s="6">
        <v>19.8</v>
      </c>
      <c r="G64" s="13">
        <f t="shared" si="28"/>
        <v>-3.6964980544746986</v>
      </c>
      <c r="H64" s="4">
        <f t="shared" si="29"/>
        <v>-1.197604790419154</v>
      </c>
      <c r="I64" s="4">
        <f t="shared" si="31"/>
        <v>1.1186770428015707</v>
      </c>
    </row>
    <row r="65" spans="1:9" x14ac:dyDescent="0.25">
      <c r="A65" s="2" t="s">
        <v>99</v>
      </c>
      <c r="B65" s="9" t="s">
        <v>100</v>
      </c>
      <c r="C65" s="4">
        <v>9.16</v>
      </c>
      <c r="D65" s="4">
        <v>8.74</v>
      </c>
      <c r="E65" s="5">
        <f t="shared" si="30"/>
        <v>8.723809523809523</v>
      </c>
      <c r="F65" s="6">
        <v>9.02</v>
      </c>
      <c r="G65" s="13">
        <f t="shared" si="28"/>
        <v>-1.5283842794759888</v>
      </c>
      <c r="H65" s="4">
        <f t="shared" si="29"/>
        <v>3.2036613272311141</v>
      </c>
      <c r="I65" s="4">
        <f t="shared" si="31"/>
        <v>3.395196506550223</v>
      </c>
    </row>
    <row r="66" spans="1:9" x14ac:dyDescent="0.25">
      <c r="A66" s="2" t="s">
        <v>101</v>
      </c>
      <c r="B66" s="9" t="s">
        <v>102</v>
      </c>
      <c r="C66" s="4">
        <v>9.49</v>
      </c>
      <c r="D66" s="4">
        <v>9.6</v>
      </c>
      <c r="E66" s="5">
        <f t="shared" si="30"/>
        <v>9.038095238095238</v>
      </c>
      <c r="F66" s="6">
        <v>9.66</v>
      </c>
      <c r="G66" s="13">
        <f t="shared" si="28"/>
        <v>1.7913593256059002</v>
      </c>
      <c r="H66" s="4">
        <f t="shared" si="29"/>
        <v>0.62500000000000522</v>
      </c>
      <c r="I66" s="4">
        <f t="shared" si="31"/>
        <v>6.8809272918861994</v>
      </c>
    </row>
    <row r="67" spans="1:9" x14ac:dyDescent="0.25">
      <c r="A67" s="2"/>
      <c r="B67" s="9"/>
      <c r="C67" s="4">
        <f t="shared" ref="C67:H67" si="32">SUM(C61:C66)</f>
        <v>103.57</v>
      </c>
      <c r="D67" s="4">
        <f t="shared" si="32"/>
        <v>100.86999999999999</v>
      </c>
      <c r="E67" s="5">
        <f t="shared" si="32"/>
        <v>98.638095238095232</v>
      </c>
      <c r="F67" s="4">
        <f t="shared" si="32"/>
        <v>100.17999999999999</v>
      </c>
      <c r="G67" s="13">
        <f t="shared" si="32"/>
        <v>-15.861088199560271</v>
      </c>
      <c r="H67" s="4">
        <f t="shared" si="32"/>
        <v>-1.2366877673691588</v>
      </c>
      <c r="I67" s="4"/>
    </row>
    <row r="68" spans="1:9" x14ac:dyDescent="0.25">
      <c r="A68" s="2"/>
      <c r="B68" s="9"/>
      <c r="C68" s="50" t="s">
        <v>106</v>
      </c>
      <c r="D68" s="51"/>
      <c r="E68" s="51"/>
      <c r="F68" s="52"/>
      <c r="G68" s="24">
        <f>(F67-C67)*100/C67</f>
        <v>-3.2731485951530375</v>
      </c>
      <c r="H68" s="22">
        <f>(F67-D67)*100/D67</f>
        <v>-0.68404877565182687</v>
      </c>
      <c r="I68" s="5">
        <f>(F67-E67)*100/E67</f>
        <v>1.56319397508931</v>
      </c>
    </row>
    <row r="69" spans="1:9" x14ac:dyDescent="0.25">
      <c r="A69" s="49" t="s">
        <v>18</v>
      </c>
      <c r="B69" s="49"/>
      <c r="C69" s="49"/>
      <c r="D69" s="49"/>
      <c r="E69" s="49"/>
      <c r="F69" s="7"/>
      <c r="G69" s="13"/>
      <c r="H69" s="4"/>
      <c r="I69" s="4"/>
    </row>
    <row r="70" spans="1:9" x14ac:dyDescent="0.25">
      <c r="A70" s="2" t="s">
        <v>19</v>
      </c>
      <c r="B70" s="9" t="s">
        <v>20</v>
      </c>
      <c r="C70" s="4">
        <v>2.2400000000000002</v>
      </c>
      <c r="D70" s="4">
        <v>2.2599999999999998</v>
      </c>
      <c r="E70" s="5">
        <f>D70/1.05</f>
        <v>2.1523809523809523</v>
      </c>
      <c r="F70" s="6">
        <v>2.04</v>
      </c>
      <c r="G70" s="13">
        <f>(F70-C70)*100/C70</f>
        <v>-8.9285714285714359</v>
      </c>
      <c r="H70" s="4">
        <f>(F70-D70)*100/D70</f>
        <v>-9.7345132743362726</v>
      </c>
      <c r="I70" s="4">
        <f>(F70-E70)*100/E70</f>
        <v>-5.2212389380530917</v>
      </c>
    </row>
    <row r="71" spans="1:9" x14ac:dyDescent="0.25">
      <c r="A71" s="2" t="s">
        <v>21</v>
      </c>
      <c r="B71" s="9" t="s">
        <v>22</v>
      </c>
      <c r="C71" s="4">
        <v>1.52</v>
      </c>
      <c r="D71" s="4">
        <v>1.54</v>
      </c>
      <c r="E71" s="5">
        <f t="shared" ref="E71:E74" si="33">D71/1.05</f>
        <v>1.4666666666666666</v>
      </c>
      <c r="F71" s="6">
        <v>1.53</v>
      </c>
      <c r="G71" s="13">
        <f>(F71-C71)*100/C71</f>
        <v>0.65789473684210587</v>
      </c>
      <c r="H71" s="4">
        <f>(F71-D71)*100/D71</f>
        <v>-0.6493506493506499</v>
      </c>
      <c r="I71" s="4">
        <f t="shared" ref="I71:I74" si="34">(F71-E71)*100/E71</f>
        <v>4.3181818181818272</v>
      </c>
    </row>
    <row r="72" spans="1:9" x14ac:dyDescent="0.25">
      <c r="A72" s="2" t="s">
        <v>23</v>
      </c>
      <c r="B72" s="9" t="s">
        <v>24</v>
      </c>
      <c r="C72" s="4">
        <v>1.28</v>
      </c>
      <c r="D72" s="4">
        <v>1.24</v>
      </c>
      <c r="E72" s="5">
        <f t="shared" si="33"/>
        <v>1.180952380952381</v>
      </c>
      <c r="F72" s="6">
        <v>1.21</v>
      </c>
      <c r="G72" s="13">
        <f>(F72-C72)*100/C72</f>
        <v>-5.4687500000000044</v>
      </c>
      <c r="H72" s="4">
        <f>(F72-D72)*100/D72</f>
        <v>-2.4193548387096797</v>
      </c>
      <c r="I72" s="4">
        <f t="shared" si="34"/>
        <v>2.4596774193548336</v>
      </c>
    </row>
    <row r="73" spans="1:9" x14ac:dyDescent="0.25">
      <c r="A73" s="2" t="s">
        <v>25</v>
      </c>
      <c r="B73" s="9" t="s">
        <v>26</v>
      </c>
      <c r="C73" s="4">
        <v>1.28</v>
      </c>
      <c r="D73" s="4">
        <v>1.23</v>
      </c>
      <c r="E73" s="5">
        <f t="shared" si="33"/>
        <v>1.1714285714285713</v>
      </c>
      <c r="F73" s="6">
        <v>1.2</v>
      </c>
      <c r="G73" s="13">
        <f>(F73-C73)*100/C73</f>
        <v>-6.2500000000000053</v>
      </c>
      <c r="H73" s="4">
        <f>(F73-D73)*100/D73</f>
        <v>-2.4390243902439046</v>
      </c>
      <c r="I73" s="4">
        <f t="shared" si="34"/>
        <v>2.439024390243913</v>
      </c>
    </row>
    <row r="74" spans="1:9" x14ac:dyDescent="0.25">
      <c r="A74" s="2" t="s">
        <v>27</v>
      </c>
      <c r="B74" s="9" t="s">
        <v>28</v>
      </c>
      <c r="C74" s="4">
        <v>1.26</v>
      </c>
      <c r="D74" s="4">
        <v>1.22</v>
      </c>
      <c r="E74" s="5">
        <f t="shared" si="33"/>
        <v>1.1619047619047618</v>
      </c>
      <c r="F74" s="6">
        <v>1.21</v>
      </c>
      <c r="G74" s="13">
        <f>(F74-C74)*100/C74</f>
        <v>-3.9682539682539719</v>
      </c>
      <c r="H74" s="4">
        <f>(F74-D74)*100/D74</f>
        <v>-0.81967213114754178</v>
      </c>
      <c r="I74" s="4">
        <f t="shared" si="34"/>
        <v>4.1393442622950909</v>
      </c>
    </row>
    <row r="75" spans="1:9" x14ac:dyDescent="0.25">
      <c r="A75" s="2"/>
      <c r="B75" s="9"/>
      <c r="C75" s="4">
        <f t="shared" ref="C75:H75" si="35">SUM(C70:C74)</f>
        <v>7.58</v>
      </c>
      <c r="D75" s="4">
        <f t="shared" si="35"/>
        <v>7.4899999999999993</v>
      </c>
      <c r="E75" s="5">
        <f t="shared" si="35"/>
        <v>7.1333333333333329</v>
      </c>
      <c r="F75" s="4">
        <f t="shared" si="35"/>
        <v>7.19</v>
      </c>
      <c r="G75" s="4">
        <f t="shared" si="35"/>
        <v>-23.957680659983314</v>
      </c>
      <c r="H75" s="4">
        <f t="shared" si="35"/>
        <v>-16.06191528378805</v>
      </c>
      <c r="I75" s="4"/>
    </row>
    <row r="76" spans="1:9" x14ac:dyDescent="0.25">
      <c r="A76" s="2"/>
      <c r="B76" s="9"/>
      <c r="C76" s="50" t="s">
        <v>106</v>
      </c>
      <c r="D76" s="51"/>
      <c r="E76" s="51"/>
      <c r="F76" s="52"/>
      <c r="G76" s="22">
        <f>(F75-C75)*100/C75</f>
        <v>-5.1451187335092312</v>
      </c>
      <c r="H76" s="22">
        <f>(F75-D75)*100/D75</f>
        <v>-4.0053404539385706</v>
      </c>
      <c r="I76" s="5">
        <f>(F75-E75)*100/E75</f>
        <v>0.79439252336449817</v>
      </c>
    </row>
    <row r="77" spans="1:9" x14ac:dyDescent="0.25">
      <c r="A77" s="2"/>
      <c r="B77" s="9"/>
      <c r="C77" s="3"/>
      <c r="D77" s="3"/>
      <c r="E77" s="3"/>
      <c r="F77" s="3"/>
      <c r="G77" s="3"/>
      <c r="H77" s="3"/>
      <c r="I77" s="3"/>
    </row>
    <row r="78" spans="1:9" x14ac:dyDescent="0.25">
      <c r="A78" s="2"/>
      <c r="B78" s="28" t="s">
        <v>123</v>
      </c>
      <c r="C78" s="25" t="s">
        <v>114</v>
      </c>
      <c r="D78" s="25" t="s">
        <v>115</v>
      </c>
      <c r="E78" s="25" t="s">
        <v>116</v>
      </c>
      <c r="F78" s="25" t="s">
        <v>117</v>
      </c>
      <c r="G78" s="25" t="s">
        <v>118</v>
      </c>
      <c r="H78" s="26"/>
      <c r="I78" s="26"/>
    </row>
    <row r="79" spans="1:9" x14ac:dyDescent="0.25">
      <c r="A79" s="2"/>
      <c r="B79" s="9" t="s">
        <v>125</v>
      </c>
      <c r="C79" s="3">
        <v>10</v>
      </c>
      <c r="D79" s="3">
        <v>38</v>
      </c>
      <c r="E79" s="3">
        <v>0</v>
      </c>
      <c r="F79" s="3">
        <f>(10*100)/48</f>
        <v>20.833333333333332</v>
      </c>
      <c r="G79" s="4">
        <f>(D79*100)/48</f>
        <v>79.166666666666671</v>
      </c>
      <c r="H79" s="3"/>
      <c r="I79" s="3"/>
    </row>
    <row r="80" spans="1:9" x14ac:dyDescent="0.25">
      <c r="A80" s="2"/>
      <c r="B80" s="9" t="s">
        <v>124</v>
      </c>
      <c r="C80" s="3">
        <v>13</v>
      </c>
      <c r="D80" s="3">
        <v>33</v>
      </c>
      <c r="E80" s="3">
        <v>2</v>
      </c>
      <c r="F80" s="3">
        <f>(C80*100)/48</f>
        <v>27.083333333333332</v>
      </c>
      <c r="G80" s="3">
        <f>(D80*100)/48</f>
        <v>68.75</v>
      </c>
      <c r="H80" s="3"/>
      <c r="I80" s="3"/>
    </row>
    <row r="81" spans="1:9" x14ac:dyDescent="0.25">
      <c r="A81" s="2"/>
      <c r="B81" s="9" t="s">
        <v>126</v>
      </c>
      <c r="C81" s="3">
        <v>40</v>
      </c>
      <c r="D81" s="3">
        <v>8</v>
      </c>
      <c r="E81" s="3">
        <v>0</v>
      </c>
      <c r="F81" s="3">
        <f>(C81*100)/48</f>
        <v>83.333333333333329</v>
      </c>
      <c r="G81" s="4">
        <f>(D81*100)/48</f>
        <v>16.666666666666668</v>
      </c>
      <c r="H81" s="3"/>
      <c r="I81" s="3"/>
    </row>
    <row r="82" spans="1:9" x14ac:dyDescent="0.25">
      <c r="A82" s="2"/>
      <c r="B82" s="9"/>
      <c r="C82" s="3"/>
      <c r="D82" s="3"/>
      <c r="E82" s="3"/>
      <c r="F82" s="3"/>
      <c r="G82" s="3"/>
      <c r="H82" s="3"/>
      <c r="I82" s="3"/>
    </row>
    <row r="83" spans="1:9" ht="15" customHeight="1" x14ac:dyDescent="0.25">
      <c r="A83" s="56" t="s">
        <v>109</v>
      </c>
      <c r="B83" s="57"/>
      <c r="C83" s="57"/>
      <c r="D83" s="57"/>
      <c r="E83" s="57"/>
      <c r="F83" s="57"/>
      <c r="G83" s="57"/>
      <c r="H83" s="57"/>
      <c r="I83" s="58"/>
    </row>
    <row r="84" spans="1:9" x14ac:dyDescent="0.25">
      <c r="A84" s="53" t="s">
        <v>119</v>
      </c>
      <c r="B84" s="54"/>
      <c r="C84" s="54"/>
      <c r="D84" s="54"/>
      <c r="E84" s="54"/>
      <c r="F84" s="54"/>
      <c r="G84" s="54"/>
      <c r="H84" s="54"/>
      <c r="I84" s="55"/>
    </row>
    <row r="85" spans="1:9" x14ac:dyDescent="0.25">
      <c r="A85" s="53" t="s">
        <v>113</v>
      </c>
      <c r="B85" s="54"/>
      <c r="C85" s="54"/>
      <c r="D85" s="54"/>
      <c r="E85" s="54"/>
      <c r="F85" s="54"/>
      <c r="G85" s="54"/>
      <c r="H85" s="54"/>
      <c r="I85" s="55"/>
    </row>
    <row r="86" spans="1:9" x14ac:dyDescent="0.25">
      <c r="A86" s="53" t="s">
        <v>120</v>
      </c>
      <c r="B86" s="54"/>
      <c r="C86" s="54"/>
      <c r="D86" s="54"/>
      <c r="E86" s="54"/>
      <c r="F86" s="54"/>
      <c r="G86" s="54"/>
      <c r="H86" s="54"/>
      <c r="I86" s="55"/>
    </row>
    <row r="87" spans="1:9" x14ac:dyDescent="0.25">
      <c r="A87" s="38"/>
      <c r="B87" s="39"/>
      <c r="C87" s="39"/>
      <c r="D87" s="39"/>
      <c r="E87" s="39"/>
      <c r="F87" s="39"/>
      <c r="G87" s="39"/>
      <c r="H87" s="39"/>
      <c r="I87" s="40"/>
    </row>
    <row r="88" spans="1:9" x14ac:dyDescent="0.25">
      <c r="A88" s="44" t="s">
        <v>122</v>
      </c>
      <c r="B88" s="45"/>
      <c r="C88" s="45"/>
      <c r="D88" s="45"/>
      <c r="E88" s="45"/>
      <c r="F88" s="45"/>
      <c r="G88" s="45"/>
      <c r="H88" s="45"/>
      <c r="I88" s="46"/>
    </row>
  </sheetData>
  <mergeCells count="27">
    <mergeCell ref="C42:F42"/>
    <mergeCell ref="A42:B42"/>
    <mergeCell ref="C76:F76"/>
    <mergeCell ref="C41:F41"/>
    <mergeCell ref="C24:F24"/>
    <mergeCell ref="C21:F21"/>
    <mergeCell ref="C13:F13"/>
    <mergeCell ref="A3:B3"/>
    <mergeCell ref="C25:F25"/>
    <mergeCell ref="C34:F34"/>
    <mergeCell ref="A20:B20"/>
    <mergeCell ref="A87:I87"/>
    <mergeCell ref="A1:I1"/>
    <mergeCell ref="A88:I88"/>
    <mergeCell ref="C22:E22"/>
    <mergeCell ref="A69:E69"/>
    <mergeCell ref="A35:B35"/>
    <mergeCell ref="A26:B26"/>
    <mergeCell ref="C50:F50"/>
    <mergeCell ref="C68:F68"/>
    <mergeCell ref="C59:F59"/>
    <mergeCell ref="A51:B51"/>
    <mergeCell ref="A60:B60"/>
    <mergeCell ref="A86:I86"/>
    <mergeCell ref="A83:I83"/>
    <mergeCell ref="A84:I84"/>
    <mergeCell ref="A85:I85"/>
  </mergeCells>
  <pageMargins left="0.25" right="0.25" top="0.75" bottom="0.75" header="0.3" footer="0.3"/>
  <pageSetup paperSize="9" orientation="portrait" r:id="rId1"/>
  <headerFooter>
    <oddFooter>&amp;C&amp;8&amp;Z&amp;F</oddFooter>
  </headerFooter>
  <ignoredErrors>
    <ignoredError sqref="A4:B12 A23 A27:A32 A14:B21 A1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56264-C541-454A-99C8-5AB87B527525}">
  <dimension ref="A1:T102"/>
  <sheetViews>
    <sheetView tabSelected="1" view="pageLayout" topLeftCell="A82" zoomScaleNormal="100" workbookViewId="0">
      <selection activeCell="A83" sqref="A83:L100"/>
    </sheetView>
  </sheetViews>
  <sheetFormatPr defaultRowHeight="15" x14ac:dyDescent="0.25"/>
  <cols>
    <col min="1" max="1" width="4.42578125" bestFit="1" customWidth="1"/>
    <col min="2" max="2" width="47" customWidth="1"/>
    <col min="3" max="3" width="7.140625" bestFit="1" customWidth="1"/>
    <col min="4" max="4" width="7.28515625" bestFit="1" customWidth="1"/>
    <col min="5" max="5" width="9.5703125" bestFit="1" customWidth="1"/>
    <col min="6" max="6" width="6.5703125" bestFit="1" customWidth="1"/>
    <col min="7" max="7" width="8.28515625" bestFit="1" customWidth="1"/>
    <col min="8" max="8" width="7.85546875" bestFit="1" customWidth="1"/>
    <col min="9" max="9" width="9.28515625" bestFit="1" customWidth="1"/>
    <col min="12" max="12" width="7.85546875" bestFit="1" customWidth="1"/>
  </cols>
  <sheetData>
    <row r="1" spans="1:12" x14ac:dyDescent="0.25">
      <c r="A1" s="41" t="s">
        <v>121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 x14ac:dyDescent="0.25">
      <c r="A2" s="8" t="s">
        <v>0</v>
      </c>
      <c r="B2" s="27" t="s">
        <v>1</v>
      </c>
      <c r="C2" s="12"/>
      <c r="D2" s="12"/>
      <c r="E2" s="12"/>
      <c r="F2" s="12"/>
      <c r="G2" s="12"/>
      <c r="H2" s="12"/>
      <c r="I2" s="29"/>
      <c r="J2" s="3"/>
      <c r="K2" s="3"/>
      <c r="L2" s="3"/>
    </row>
    <row r="3" spans="1:12" x14ac:dyDescent="0.25">
      <c r="A3" s="59"/>
      <c r="B3" s="59"/>
      <c r="C3" s="11" t="s">
        <v>110</v>
      </c>
      <c r="D3" s="11" t="s">
        <v>111</v>
      </c>
      <c r="E3" s="37" t="s">
        <v>140</v>
      </c>
      <c r="F3" s="11" t="s">
        <v>112</v>
      </c>
      <c r="G3" s="14" t="s">
        <v>104</v>
      </c>
      <c r="H3" s="15" t="s">
        <v>105</v>
      </c>
      <c r="I3" s="14" t="s">
        <v>107</v>
      </c>
      <c r="J3" s="15" t="s">
        <v>129</v>
      </c>
      <c r="K3" s="15" t="s">
        <v>130</v>
      </c>
      <c r="L3" s="15" t="s">
        <v>139</v>
      </c>
    </row>
    <row r="4" spans="1:12" x14ac:dyDescent="0.25">
      <c r="A4" s="2" t="s">
        <v>2</v>
      </c>
      <c r="B4" s="9" t="s">
        <v>3</v>
      </c>
      <c r="C4" s="4">
        <v>1.78</v>
      </c>
      <c r="D4" s="4">
        <v>1.71</v>
      </c>
      <c r="E4" s="5">
        <f>C4/1.05</f>
        <v>1.6952380952380952</v>
      </c>
      <c r="F4" s="6">
        <v>1.7</v>
      </c>
      <c r="G4" s="13">
        <f t="shared" ref="G4:G11" si="0">(F4-C4)*100/C4</f>
        <v>-4.494382022471914</v>
      </c>
      <c r="H4" s="4">
        <f t="shared" ref="H4:H11" si="1">(F4-D4)*100/D4</f>
        <v>-0.58479532163742742</v>
      </c>
      <c r="I4" s="13">
        <f>(F4-E4)*100/E4</f>
        <v>0.2808988764044934</v>
      </c>
      <c r="J4" s="4">
        <v>1.71</v>
      </c>
      <c r="K4" s="4">
        <f>(105*D4)/100</f>
        <v>1.7954999999999999</v>
      </c>
      <c r="L4" s="4">
        <f>K4-C4</f>
        <v>1.5499999999999847E-2</v>
      </c>
    </row>
    <row r="5" spans="1:12" x14ac:dyDescent="0.25">
      <c r="A5" s="2" t="s">
        <v>4</v>
      </c>
      <c r="B5" s="9" t="s">
        <v>5</v>
      </c>
      <c r="C5" s="4">
        <v>3.02</v>
      </c>
      <c r="D5" s="4">
        <v>2.9</v>
      </c>
      <c r="E5" s="5">
        <f t="shared" ref="E5:E11" si="2">C5/1.05</f>
        <v>2.8761904761904762</v>
      </c>
      <c r="F5" s="6">
        <v>2.88</v>
      </c>
      <c r="G5" s="13">
        <f t="shared" si="0"/>
        <v>-4.6357615894039776</v>
      </c>
      <c r="H5" s="4">
        <f t="shared" si="1"/>
        <v>-0.6896551724137937</v>
      </c>
      <c r="I5" s="13">
        <f t="shared" ref="I5:I11" si="3">(F5-E5)*100/E5</f>
        <v>0.13245033112582424</v>
      </c>
      <c r="J5" s="4">
        <v>2.9</v>
      </c>
      <c r="K5" s="4">
        <f t="shared" ref="K5:K11" si="4">(105*D5)/100</f>
        <v>3.0449999999999999</v>
      </c>
      <c r="L5" s="4">
        <f t="shared" ref="L5:L11" si="5">K5-C5</f>
        <v>2.4999999999999911E-2</v>
      </c>
    </row>
    <row r="6" spans="1:12" x14ac:dyDescent="0.25">
      <c r="A6" s="2" t="s">
        <v>6</v>
      </c>
      <c r="B6" s="9" t="s">
        <v>7</v>
      </c>
      <c r="C6" s="4">
        <v>2.2999999999999998</v>
      </c>
      <c r="D6" s="4">
        <v>2.21</v>
      </c>
      <c r="E6" s="5">
        <f t="shared" si="2"/>
        <v>2.1904761904761902</v>
      </c>
      <c r="F6" s="6">
        <v>2.2000000000000002</v>
      </c>
      <c r="G6" s="13">
        <f t="shared" si="0"/>
        <v>-4.3478260869565064</v>
      </c>
      <c r="H6" s="4">
        <f t="shared" si="1"/>
        <v>-0.45248868778279577</v>
      </c>
      <c r="I6" s="13">
        <f t="shared" si="3"/>
        <v>0.43478260869567092</v>
      </c>
      <c r="J6" s="4">
        <v>2.21</v>
      </c>
      <c r="K6" s="4">
        <f t="shared" si="4"/>
        <v>2.3205</v>
      </c>
      <c r="L6" s="4">
        <f t="shared" si="5"/>
        <v>2.0500000000000185E-2</v>
      </c>
    </row>
    <row r="7" spans="1:12" x14ac:dyDescent="0.25">
      <c r="A7" s="2" t="s">
        <v>8</v>
      </c>
      <c r="B7" s="9" t="s">
        <v>9</v>
      </c>
      <c r="C7" s="4">
        <v>1.57</v>
      </c>
      <c r="D7" s="4">
        <v>1.51</v>
      </c>
      <c r="E7" s="5">
        <f t="shared" si="2"/>
        <v>1.4952380952380953</v>
      </c>
      <c r="F7" s="6">
        <v>1.49</v>
      </c>
      <c r="G7" s="13">
        <f t="shared" si="0"/>
        <v>-5.0955414012738895</v>
      </c>
      <c r="H7" s="4">
        <f t="shared" si="1"/>
        <v>-1.3245033112582794</v>
      </c>
      <c r="I7" s="13">
        <f t="shared" si="3"/>
        <v>-0.35031847133758132</v>
      </c>
      <c r="J7" s="4">
        <v>1.51</v>
      </c>
      <c r="K7" s="4">
        <f t="shared" si="4"/>
        <v>1.5855000000000001</v>
      </c>
      <c r="L7" s="4">
        <f t="shared" si="5"/>
        <v>1.5500000000000069E-2</v>
      </c>
    </row>
    <row r="8" spans="1:12" x14ac:dyDescent="0.25">
      <c r="A8" s="2" t="s">
        <v>10</v>
      </c>
      <c r="B8" s="9" t="s">
        <v>11</v>
      </c>
      <c r="C8" s="4">
        <v>3.02</v>
      </c>
      <c r="D8" s="4">
        <v>2.9</v>
      </c>
      <c r="E8" s="5">
        <f t="shared" si="2"/>
        <v>2.8761904761904762</v>
      </c>
      <c r="F8" s="6">
        <v>2.89</v>
      </c>
      <c r="G8" s="13">
        <f t="shared" si="0"/>
        <v>-4.3046357615894006</v>
      </c>
      <c r="H8" s="4">
        <f t="shared" si="1"/>
        <v>-0.34482758620688919</v>
      </c>
      <c r="I8" s="13">
        <f t="shared" si="3"/>
        <v>0.48013245033113028</v>
      </c>
      <c r="J8" s="4">
        <v>2.9</v>
      </c>
      <c r="K8" s="4">
        <f t="shared" si="4"/>
        <v>3.0449999999999999</v>
      </c>
      <c r="L8" s="4">
        <f t="shared" si="5"/>
        <v>2.4999999999999911E-2</v>
      </c>
    </row>
    <row r="9" spans="1:12" x14ac:dyDescent="0.25">
      <c r="A9" s="2" t="s">
        <v>12</v>
      </c>
      <c r="B9" s="9" t="s">
        <v>13</v>
      </c>
      <c r="C9" s="4">
        <v>2.98</v>
      </c>
      <c r="D9" s="4">
        <v>2.85</v>
      </c>
      <c r="E9" s="5">
        <f t="shared" si="2"/>
        <v>2.8380952380952378</v>
      </c>
      <c r="F9" s="6">
        <v>2.83</v>
      </c>
      <c r="G9" s="13">
        <f t="shared" si="0"/>
        <v>-5.0335570469798627</v>
      </c>
      <c r="H9" s="4">
        <f t="shared" si="1"/>
        <v>-0.70175438596491291</v>
      </c>
      <c r="I9" s="13">
        <f t="shared" si="3"/>
        <v>-0.28523489932884555</v>
      </c>
      <c r="J9" s="4">
        <v>2.85</v>
      </c>
      <c r="K9" s="4">
        <f t="shared" si="4"/>
        <v>2.9925000000000002</v>
      </c>
      <c r="L9" s="4">
        <f t="shared" si="5"/>
        <v>1.2500000000000178E-2</v>
      </c>
    </row>
    <row r="10" spans="1:12" x14ac:dyDescent="0.25">
      <c r="A10" s="2" t="s">
        <v>14</v>
      </c>
      <c r="B10" s="9" t="s">
        <v>15</v>
      </c>
      <c r="C10" s="4">
        <v>2.29</v>
      </c>
      <c r="D10" s="4">
        <v>2.2000000000000002</v>
      </c>
      <c r="E10" s="5">
        <f t="shared" si="2"/>
        <v>2.1809523809523808</v>
      </c>
      <c r="F10" s="6">
        <v>2.1800000000000002</v>
      </c>
      <c r="G10" s="13">
        <f t="shared" si="0"/>
        <v>-4.8034934497816542</v>
      </c>
      <c r="H10" s="4">
        <f t="shared" si="1"/>
        <v>-0.90909090909090984</v>
      </c>
      <c r="I10" s="13">
        <f t="shared" si="3"/>
        <v>-4.3668122270725918E-2</v>
      </c>
      <c r="J10" s="4">
        <v>2.2000000000000002</v>
      </c>
      <c r="K10" s="4">
        <f t="shared" si="4"/>
        <v>2.3100000000000005</v>
      </c>
      <c r="L10" s="4">
        <f t="shared" si="5"/>
        <v>2.0000000000000462E-2</v>
      </c>
    </row>
    <row r="11" spans="1:12" x14ac:dyDescent="0.25">
      <c r="A11" s="2" t="s">
        <v>16</v>
      </c>
      <c r="B11" s="9" t="s">
        <v>17</v>
      </c>
      <c r="C11" s="4">
        <v>2.98</v>
      </c>
      <c r="D11" s="4">
        <v>2.86</v>
      </c>
      <c r="E11" s="5">
        <f t="shared" si="2"/>
        <v>2.8380952380952378</v>
      </c>
      <c r="F11" s="6">
        <v>2.85</v>
      </c>
      <c r="G11" s="13">
        <f t="shared" si="0"/>
        <v>-4.3624161073825469</v>
      </c>
      <c r="H11" s="4">
        <f t="shared" si="1"/>
        <v>-0.3496503496503422</v>
      </c>
      <c r="I11" s="13">
        <f t="shared" si="3"/>
        <v>0.41946308724833636</v>
      </c>
      <c r="J11" s="4">
        <v>2.86</v>
      </c>
      <c r="K11" s="4">
        <f t="shared" si="4"/>
        <v>3.0030000000000001</v>
      </c>
      <c r="L11" s="4">
        <f t="shared" si="5"/>
        <v>2.3000000000000131E-2</v>
      </c>
    </row>
    <row r="12" spans="1:12" ht="15.75" x14ac:dyDescent="0.25">
      <c r="A12" s="2"/>
      <c r="B12" s="9"/>
      <c r="C12" s="4">
        <f t="shared" ref="C12:H12" si="6">SUM(C4:C11)</f>
        <v>19.940000000000001</v>
      </c>
      <c r="D12" s="4">
        <f t="shared" si="6"/>
        <v>19.14</v>
      </c>
      <c r="E12" s="5">
        <f t="shared" si="6"/>
        <v>18.990476190476191</v>
      </c>
      <c r="F12" s="6">
        <f t="shared" si="6"/>
        <v>19.020000000000003</v>
      </c>
      <c r="G12" s="21">
        <f t="shared" si="6"/>
        <v>-37.077613465839747</v>
      </c>
      <c r="H12" s="6">
        <f t="shared" si="6"/>
        <v>-5.356765724005351</v>
      </c>
      <c r="I12" s="21"/>
      <c r="J12" s="3"/>
      <c r="K12" s="3"/>
      <c r="L12" s="33">
        <f>SUM(L4:L11)</f>
        <v>0.15700000000000069</v>
      </c>
    </row>
    <row r="13" spans="1:12" x14ac:dyDescent="0.25">
      <c r="A13" s="2"/>
      <c r="B13" s="26" t="s">
        <v>128</v>
      </c>
      <c r="C13" s="50" t="s">
        <v>106</v>
      </c>
      <c r="D13" s="51"/>
      <c r="E13" s="51"/>
      <c r="F13" s="52"/>
      <c r="G13" s="24">
        <f>(F12-C12)*100/C12</f>
        <v>-4.6138415245737114</v>
      </c>
      <c r="H13" s="22">
        <f>(F12-D12)*100/D12</f>
        <v>-0.62695924764888944</v>
      </c>
      <c r="I13" s="30">
        <f>(F12-E12)*100/E12</f>
        <v>0.15546639919760907</v>
      </c>
      <c r="J13" s="3"/>
      <c r="K13" s="3"/>
      <c r="L13" s="3"/>
    </row>
    <row r="14" spans="1:12" x14ac:dyDescent="0.25">
      <c r="A14" s="2" t="s">
        <v>29</v>
      </c>
      <c r="B14" s="9" t="s">
        <v>30</v>
      </c>
      <c r="C14" s="4">
        <v>2.94</v>
      </c>
      <c r="D14" s="6">
        <v>3.03</v>
      </c>
      <c r="E14" s="5">
        <f>C14/1.05</f>
        <v>2.8</v>
      </c>
      <c r="F14" s="6">
        <v>3.02</v>
      </c>
      <c r="G14" s="13">
        <f t="shared" ref="G14:G19" si="7">(F14-C14)*100/C14</f>
        <v>2.7210884353741522</v>
      </c>
      <c r="H14" s="4">
        <f t="shared" ref="H14:H19" si="8">(F14-D14)*100/D14</f>
        <v>-0.33003300330032304</v>
      </c>
      <c r="I14" s="13">
        <f>(F14-E14)*100/E14</f>
        <v>7.8571428571428656</v>
      </c>
      <c r="J14" s="5">
        <f>H14/1.05</f>
        <v>-0.31431714600030763</v>
      </c>
      <c r="K14" s="4">
        <f>(105*D14)/100</f>
        <v>3.1814999999999998</v>
      </c>
      <c r="L14" s="34">
        <f>K14-C14</f>
        <v>0.24149999999999983</v>
      </c>
    </row>
    <row r="15" spans="1:12" x14ac:dyDescent="0.25">
      <c r="A15" s="2" t="s">
        <v>31</v>
      </c>
      <c r="B15" s="9" t="s">
        <v>32</v>
      </c>
      <c r="C15" s="4">
        <v>2.41</v>
      </c>
      <c r="D15" s="6">
        <v>2.52</v>
      </c>
      <c r="E15" s="5">
        <f t="shared" ref="E15:E19" si="9">C15/1.05</f>
        <v>2.2952380952380951</v>
      </c>
      <c r="F15" s="6">
        <v>2.52</v>
      </c>
      <c r="G15" s="13">
        <f t="shared" si="7"/>
        <v>4.5643153526970899</v>
      </c>
      <c r="H15" s="4">
        <f t="shared" si="8"/>
        <v>0</v>
      </c>
      <c r="I15" s="13">
        <f t="shared" ref="I15:I19" si="10">(F15-E15)*100/E15</f>
        <v>9.7925311203319598</v>
      </c>
      <c r="J15" s="5">
        <f t="shared" ref="J15:J19" si="11">H15/1.05</f>
        <v>0</v>
      </c>
      <c r="K15" s="4">
        <f t="shared" ref="K15:K19" si="12">(105*D15)/100</f>
        <v>2.6460000000000004</v>
      </c>
      <c r="L15" s="34">
        <f t="shared" ref="L15:L19" si="13">K15-C15</f>
        <v>0.23600000000000021</v>
      </c>
    </row>
    <row r="16" spans="1:12" x14ac:dyDescent="0.25">
      <c r="A16" s="2" t="s">
        <v>33</v>
      </c>
      <c r="B16" s="9" t="s">
        <v>34</v>
      </c>
      <c r="C16" s="4">
        <v>3.02</v>
      </c>
      <c r="D16" s="6">
        <v>3.06</v>
      </c>
      <c r="E16" s="5">
        <f t="shared" si="9"/>
        <v>2.8761904761904762</v>
      </c>
      <c r="F16" s="6">
        <v>3.06</v>
      </c>
      <c r="G16" s="13">
        <f t="shared" si="7"/>
        <v>1.3245033112582794</v>
      </c>
      <c r="H16" s="4">
        <f t="shared" si="8"/>
        <v>0</v>
      </c>
      <c r="I16" s="13">
        <f t="shared" si="10"/>
        <v>6.3907284768211943</v>
      </c>
      <c r="J16" s="5">
        <f t="shared" si="11"/>
        <v>0</v>
      </c>
      <c r="K16" s="4">
        <f t="shared" si="12"/>
        <v>3.2130000000000001</v>
      </c>
      <c r="L16" s="34">
        <f t="shared" si="13"/>
        <v>0.19300000000000006</v>
      </c>
    </row>
    <row r="17" spans="1:12" x14ac:dyDescent="0.25">
      <c r="A17" s="2" t="s">
        <v>35</v>
      </c>
      <c r="B17" s="9" t="s">
        <v>36</v>
      </c>
      <c r="C17" s="4">
        <v>2.4300000000000002</v>
      </c>
      <c r="D17" s="6">
        <v>2.4300000000000002</v>
      </c>
      <c r="E17" s="5">
        <f t="shared" si="9"/>
        <v>2.3142857142857145</v>
      </c>
      <c r="F17" s="6">
        <v>2.44</v>
      </c>
      <c r="G17" s="13">
        <f t="shared" si="7"/>
        <v>0.41152263374484715</v>
      </c>
      <c r="H17" s="4">
        <f t="shared" si="8"/>
        <v>0.41152263374484715</v>
      </c>
      <c r="I17" s="13">
        <f t="shared" si="10"/>
        <v>5.4320987654320865</v>
      </c>
      <c r="J17" s="5">
        <f t="shared" si="11"/>
        <v>0.39192631785223536</v>
      </c>
      <c r="K17" s="4">
        <f t="shared" si="12"/>
        <v>2.5514999999999999</v>
      </c>
      <c r="L17" s="34">
        <f t="shared" si="13"/>
        <v>0.12149999999999972</v>
      </c>
    </row>
    <row r="18" spans="1:12" x14ac:dyDescent="0.25">
      <c r="A18" s="2" t="s">
        <v>37</v>
      </c>
      <c r="B18" s="9" t="s">
        <v>38</v>
      </c>
      <c r="C18" s="4">
        <v>2.91</v>
      </c>
      <c r="D18" s="6">
        <v>2.87</v>
      </c>
      <c r="E18" s="5">
        <f t="shared" si="9"/>
        <v>2.7714285714285714</v>
      </c>
      <c r="F18" s="6">
        <v>2.85</v>
      </c>
      <c r="G18" s="13">
        <f t="shared" si="7"/>
        <v>-2.0618556701030943</v>
      </c>
      <c r="H18" s="4">
        <f t="shared" si="8"/>
        <v>-0.69686411149825844</v>
      </c>
      <c r="I18" s="13">
        <f t="shared" si="10"/>
        <v>2.8350515463917585</v>
      </c>
      <c r="J18" s="5">
        <f t="shared" si="11"/>
        <v>-0.66368010618881756</v>
      </c>
      <c r="K18" s="4">
        <f t="shared" si="12"/>
        <v>3.0135000000000001</v>
      </c>
      <c r="L18" s="34">
        <f t="shared" si="13"/>
        <v>0.10349999999999993</v>
      </c>
    </row>
    <row r="19" spans="1:12" x14ac:dyDescent="0.25">
      <c r="A19" s="2" t="s">
        <v>39</v>
      </c>
      <c r="B19" s="9" t="s">
        <v>40</v>
      </c>
      <c r="C19" s="4">
        <v>2.36</v>
      </c>
      <c r="D19" s="6">
        <v>2.2599999999999998</v>
      </c>
      <c r="E19" s="5">
        <f t="shared" si="9"/>
        <v>2.2476190476190476</v>
      </c>
      <c r="F19" s="6">
        <v>2.35</v>
      </c>
      <c r="G19" s="13">
        <f t="shared" si="7"/>
        <v>-0.42372881355931302</v>
      </c>
      <c r="H19" s="4">
        <f t="shared" si="8"/>
        <v>3.982300884955766</v>
      </c>
      <c r="I19" s="13">
        <f t="shared" si="10"/>
        <v>4.5550847457627155</v>
      </c>
      <c r="J19" s="5">
        <f t="shared" si="11"/>
        <v>3.7926675094816815</v>
      </c>
      <c r="K19" s="4">
        <f t="shared" si="12"/>
        <v>2.3729999999999998</v>
      </c>
      <c r="L19" s="6">
        <f t="shared" si="13"/>
        <v>1.2999999999999901E-2</v>
      </c>
    </row>
    <row r="20" spans="1:12" ht="15.75" x14ac:dyDescent="0.25">
      <c r="A20" s="61"/>
      <c r="B20" s="61"/>
      <c r="C20" s="4">
        <f t="shared" ref="C20:H20" si="14">SUM(C14:C19)</f>
        <v>16.07</v>
      </c>
      <c r="D20" s="4">
        <f t="shared" si="14"/>
        <v>16.170000000000002</v>
      </c>
      <c r="E20" s="4">
        <f t="shared" si="14"/>
        <v>15.304761904761904</v>
      </c>
      <c r="F20" s="4">
        <f t="shared" si="14"/>
        <v>16.239999999999998</v>
      </c>
      <c r="G20" s="13">
        <f t="shared" si="14"/>
        <v>6.5358452494119614</v>
      </c>
      <c r="H20" s="4">
        <f t="shared" si="14"/>
        <v>3.3669264039020317</v>
      </c>
      <c r="I20" s="13"/>
      <c r="J20" s="3"/>
      <c r="K20" s="3"/>
      <c r="L20" s="33">
        <f>SUM(L14:L19)</f>
        <v>0.90849999999999964</v>
      </c>
    </row>
    <row r="21" spans="1:12" x14ac:dyDescent="0.25">
      <c r="A21" s="7"/>
      <c r="B21" s="7"/>
      <c r="C21" s="50" t="s">
        <v>106</v>
      </c>
      <c r="D21" s="51"/>
      <c r="E21" s="51"/>
      <c r="F21" s="52"/>
      <c r="G21" s="20">
        <f>(F20-C20)*100/C20</f>
        <v>1.0578718108276175</v>
      </c>
      <c r="H21" s="20">
        <f>(F20-D20)*100/D20</f>
        <v>0.43290043290041264</v>
      </c>
      <c r="I21" s="30">
        <f>(F20-E20)*100/E20</f>
        <v>6.110765401369008</v>
      </c>
      <c r="J21" s="3"/>
      <c r="K21" s="3"/>
      <c r="L21" s="3"/>
    </row>
    <row r="22" spans="1:12" x14ac:dyDescent="0.25">
      <c r="A22" s="7"/>
      <c r="B22" s="7"/>
      <c r="C22" s="47"/>
      <c r="D22" s="48"/>
      <c r="E22" s="48"/>
      <c r="F22" s="18"/>
      <c r="G22" s="16"/>
      <c r="H22" s="17"/>
      <c r="I22" s="16"/>
      <c r="J22" s="3"/>
      <c r="K22" s="3"/>
      <c r="L22" s="3"/>
    </row>
    <row r="23" spans="1:12" ht="15.75" x14ac:dyDescent="0.25">
      <c r="A23" s="2" t="s">
        <v>41</v>
      </c>
      <c r="B23" s="9" t="s">
        <v>127</v>
      </c>
      <c r="C23" s="4">
        <v>3.36</v>
      </c>
      <c r="D23" s="4">
        <v>3.24</v>
      </c>
      <c r="E23" s="5">
        <f>C23/1.05</f>
        <v>3.1999999999999997</v>
      </c>
      <c r="F23" s="6">
        <v>3.33</v>
      </c>
      <c r="G23" s="13">
        <f>(F23-C23)*100/C23</f>
        <v>-0.89285714285713702</v>
      </c>
      <c r="H23" s="4">
        <f>(F23-D23)*100/D23</f>
        <v>2.7777777777777732</v>
      </c>
      <c r="I23" s="13">
        <f>(F23-E23)*100/E23</f>
        <v>4.0625000000000107</v>
      </c>
      <c r="J23" s="5">
        <f>H23/1.05</f>
        <v>2.6455026455026411</v>
      </c>
      <c r="K23" s="4">
        <f>(105*D23)/100</f>
        <v>3.4020000000000006</v>
      </c>
      <c r="L23" s="33">
        <f>K23-C23</f>
        <v>4.2000000000000703E-2</v>
      </c>
    </row>
    <row r="24" spans="1:12" x14ac:dyDescent="0.25">
      <c r="A24" s="2"/>
      <c r="B24" s="9"/>
      <c r="C24" s="50" t="s">
        <v>106</v>
      </c>
      <c r="D24" s="51"/>
      <c r="E24" s="51"/>
      <c r="F24" s="52"/>
      <c r="G24" s="24">
        <f>(F23-C23)*100/C23</f>
        <v>-0.89285714285713702</v>
      </c>
      <c r="H24" s="20">
        <f>(F23-D23)*100/D23</f>
        <v>2.7777777777777732</v>
      </c>
      <c r="I24" s="30">
        <f>(F23-E23)*100/E23</f>
        <v>4.0625000000000107</v>
      </c>
      <c r="J24" s="3"/>
      <c r="K24" s="3"/>
      <c r="L24" s="3"/>
    </row>
    <row r="25" spans="1:12" x14ac:dyDescent="0.25">
      <c r="A25" s="2"/>
      <c r="B25" s="9"/>
      <c r="C25" s="47"/>
      <c r="D25" s="48"/>
      <c r="E25" s="48"/>
      <c r="F25" s="60"/>
      <c r="G25" s="16"/>
      <c r="H25" s="17"/>
      <c r="I25" s="16"/>
      <c r="J25" s="3"/>
      <c r="K25" s="3"/>
      <c r="L25" s="3"/>
    </row>
    <row r="26" spans="1:12" x14ac:dyDescent="0.25">
      <c r="A26" s="49" t="s">
        <v>131</v>
      </c>
      <c r="B26" s="49"/>
      <c r="C26" s="4"/>
      <c r="D26" s="4"/>
      <c r="E26" s="3"/>
      <c r="F26" s="3"/>
      <c r="G26" s="13"/>
      <c r="H26" s="4"/>
      <c r="I26" s="13"/>
      <c r="J26" s="3"/>
      <c r="K26" s="3"/>
      <c r="L26" s="3"/>
    </row>
    <row r="27" spans="1:12" x14ac:dyDescent="0.25">
      <c r="A27" s="2" t="s">
        <v>43</v>
      </c>
      <c r="B27" s="9" t="s">
        <v>44</v>
      </c>
      <c r="C27" s="4">
        <v>1.91</v>
      </c>
      <c r="D27" s="4">
        <v>1.83</v>
      </c>
      <c r="E27" s="5">
        <f>C27/1.05</f>
        <v>1.8190476190476188</v>
      </c>
      <c r="F27" s="6">
        <v>1.82</v>
      </c>
      <c r="G27" s="13">
        <f t="shared" ref="G27:G32" si="15">(F27-C27)*100/C27</f>
        <v>-4.7120418848167462</v>
      </c>
      <c r="H27" s="4">
        <f t="shared" ref="H27:H32" si="16">(F27-D27)*100/D27</f>
        <v>-0.54644808743169448</v>
      </c>
      <c r="I27" s="13">
        <f>(F27-E27)*100/E27</f>
        <v>5.2356020942425287E-2</v>
      </c>
      <c r="J27" s="5">
        <f>H27/1.05</f>
        <v>-0.52042674993494709</v>
      </c>
      <c r="K27" s="4">
        <f>(105*D27)/100</f>
        <v>1.9215</v>
      </c>
      <c r="L27" s="4">
        <f>K27-C27</f>
        <v>1.1500000000000066E-2</v>
      </c>
    </row>
    <row r="28" spans="1:12" x14ac:dyDescent="0.25">
      <c r="A28" s="2" t="s">
        <v>45</v>
      </c>
      <c r="B28" s="9" t="s">
        <v>46</v>
      </c>
      <c r="C28" s="4">
        <v>1.72</v>
      </c>
      <c r="D28" s="4">
        <v>1.68</v>
      </c>
      <c r="E28" s="5">
        <f t="shared" ref="E28:E32" si="17">C28/1.05</f>
        <v>1.638095238095238</v>
      </c>
      <c r="F28" s="6">
        <v>1.67</v>
      </c>
      <c r="G28" s="13">
        <f t="shared" si="15"/>
        <v>-2.906976744186049</v>
      </c>
      <c r="H28" s="4">
        <f t="shared" si="16"/>
        <v>-0.59523809523809579</v>
      </c>
      <c r="I28" s="13">
        <f t="shared" ref="I28:I32" si="18">(F28-E28)*100/E28</f>
        <v>1.9476744186046497</v>
      </c>
      <c r="J28" s="5">
        <f t="shared" ref="J28:J32" si="19">H28/1.05</f>
        <v>-0.56689342403628162</v>
      </c>
      <c r="K28" s="4">
        <f t="shared" ref="K28:K32" si="20">(105*D28)/100</f>
        <v>1.764</v>
      </c>
      <c r="L28" s="35">
        <f t="shared" ref="L28:L32" si="21">K28-C28</f>
        <v>4.4000000000000039E-2</v>
      </c>
    </row>
    <row r="29" spans="1:12" x14ac:dyDescent="0.25">
      <c r="A29" s="2" t="s">
        <v>47</v>
      </c>
      <c r="B29" s="9" t="s">
        <v>48</v>
      </c>
      <c r="C29" s="4">
        <v>1.85</v>
      </c>
      <c r="D29" s="4">
        <v>1.8</v>
      </c>
      <c r="E29" s="5">
        <f t="shared" si="17"/>
        <v>1.7619047619047619</v>
      </c>
      <c r="F29" s="6">
        <v>1.79</v>
      </c>
      <c r="G29" s="13">
        <f t="shared" si="15"/>
        <v>-3.2432432432432461</v>
      </c>
      <c r="H29" s="4">
        <f t="shared" si="16"/>
        <v>-0.55555555555555602</v>
      </c>
      <c r="I29" s="13">
        <f t="shared" si="18"/>
        <v>1.594594594594599</v>
      </c>
      <c r="J29" s="5">
        <f t="shared" si="19"/>
        <v>-0.52910052910052952</v>
      </c>
      <c r="K29" s="4">
        <f t="shared" si="20"/>
        <v>1.89</v>
      </c>
      <c r="L29" s="35">
        <f t="shared" si="21"/>
        <v>3.9999999999999813E-2</v>
      </c>
    </row>
    <row r="30" spans="1:12" x14ac:dyDescent="0.25">
      <c r="A30" s="2" t="s">
        <v>49</v>
      </c>
      <c r="B30" s="9" t="s">
        <v>50</v>
      </c>
      <c r="C30" s="4">
        <v>1.67</v>
      </c>
      <c r="D30" s="4">
        <v>1.62</v>
      </c>
      <c r="E30" s="5">
        <f t="shared" si="17"/>
        <v>1.5904761904761904</v>
      </c>
      <c r="F30" s="6">
        <v>1.61</v>
      </c>
      <c r="G30" s="13">
        <f t="shared" si="15"/>
        <v>-3.5928143712574752</v>
      </c>
      <c r="H30" s="4">
        <f t="shared" si="16"/>
        <v>-0.61728395061728447</v>
      </c>
      <c r="I30" s="13">
        <f t="shared" si="18"/>
        <v>1.2275449101796532</v>
      </c>
      <c r="J30" s="5">
        <f t="shared" si="19"/>
        <v>-0.58788947677836612</v>
      </c>
      <c r="K30" s="4">
        <f t="shared" si="20"/>
        <v>1.7010000000000003</v>
      </c>
      <c r="L30" s="35">
        <f t="shared" si="21"/>
        <v>3.1000000000000361E-2</v>
      </c>
    </row>
    <row r="31" spans="1:12" x14ac:dyDescent="0.25">
      <c r="A31" s="2" t="s">
        <v>51</v>
      </c>
      <c r="B31" s="9" t="s">
        <v>52</v>
      </c>
      <c r="C31" s="4">
        <v>1.67</v>
      </c>
      <c r="D31" s="4">
        <v>1.61</v>
      </c>
      <c r="E31" s="5">
        <f t="shared" si="17"/>
        <v>1.5904761904761904</v>
      </c>
      <c r="F31" s="6">
        <v>1.65</v>
      </c>
      <c r="G31" s="13">
        <f t="shared" si="15"/>
        <v>-1.1976047904191629</v>
      </c>
      <c r="H31" s="4">
        <f t="shared" si="16"/>
        <v>2.4844720496894293</v>
      </c>
      <c r="I31" s="13">
        <f t="shared" si="18"/>
        <v>3.7425149700598812</v>
      </c>
      <c r="J31" s="5">
        <f t="shared" si="19"/>
        <v>2.3661638568470753</v>
      </c>
      <c r="K31" s="4">
        <f t="shared" si="20"/>
        <v>1.6905000000000001</v>
      </c>
      <c r="L31" s="4">
        <f t="shared" si="21"/>
        <v>2.0500000000000185E-2</v>
      </c>
    </row>
    <row r="32" spans="1:12" x14ac:dyDescent="0.25">
      <c r="A32" s="2" t="s">
        <v>53</v>
      </c>
      <c r="B32" s="9" t="s">
        <v>54</v>
      </c>
      <c r="C32" s="4">
        <v>1.27</v>
      </c>
      <c r="D32" s="4">
        <v>1.25</v>
      </c>
      <c r="E32" s="5">
        <f t="shared" si="17"/>
        <v>1.2095238095238094</v>
      </c>
      <c r="F32" s="6">
        <v>1.26</v>
      </c>
      <c r="G32" s="13">
        <f t="shared" si="15"/>
        <v>-0.78740157480315032</v>
      </c>
      <c r="H32" s="4">
        <f t="shared" si="16"/>
        <v>0.80000000000000071</v>
      </c>
      <c r="I32" s="13">
        <f t="shared" si="18"/>
        <v>4.1732283464567006</v>
      </c>
      <c r="J32" s="5">
        <f t="shared" si="19"/>
        <v>0.76190476190476253</v>
      </c>
      <c r="K32" s="4">
        <f t="shared" si="20"/>
        <v>1.3125</v>
      </c>
      <c r="L32" s="35">
        <f t="shared" si="21"/>
        <v>4.2499999999999982E-2</v>
      </c>
    </row>
    <row r="33" spans="1:12" ht="15.75" x14ac:dyDescent="0.25">
      <c r="A33" s="2"/>
      <c r="B33" s="9"/>
      <c r="C33" s="18">
        <f t="shared" ref="C33:H33" si="22">SUM(C27:C32)</f>
        <v>10.09</v>
      </c>
      <c r="D33" s="18">
        <f t="shared" si="22"/>
        <v>9.7899999999999991</v>
      </c>
      <c r="E33" s="23">
        <f t="shared" si="22"/>
        <v>9.6095238095238074</v>
      </c>
      <c r="F33" s="18">
        <f t="shared" si="22"/>
        <v>9.8000000000000007</v>
      </c>
      <c r="G33" s="13">
        <f t="shared" si="22"/>
        <v>-16.440082608725831</v>
      </c>
      <c r="H33" s="4">
        <f t="shared" si="22"/>
        <v>0.9699463608467993</v>
      </c>
      <c r="I33" s="13"/>
      <c r="J33" s="3"/>
      <c r="K33" s="3"/>
      <c r="L33" s="33">
        <f>SUM(L27:L32)</f>
        <v>0.18950000000000045</v>
      </c>
    </row>
    <row r="34" spans="1:12" x14ac:dyDescent="0.25">
      <c r="A34" s="2"/>
      <c r="B34" s="9"/>
      <c r="C34" s="50" t="s">
        <v>106</v>
      </c>
      <c r="D34" s="51"/>
      <c r="E34" s="51"/>
      <c r="F34" s="52"/>
      <c r="G34" s="19">
        <f>(F33-C33)*100/C33</f>
        <v>-2.8741328047571768</v>
      </c>
      <c r="H34" s="20">
        <f>(F33-D33)*100/D33</f>
        <v>0.10214504596528666</v>
      </c>
      <c r="I34" s="30">
        <f>(F33-E33)*100/E33</f>
        <v>1.9821605550049857</v>
      </c>
      <c r="J34" s="3"/>
      <c r="K34" s="3"/>
      <c r="L34" s="3"/>
    </row>
    <row r="35" spans="1:12" x14ac:dyDescent="0.25">
      <c r="A35" s="49" t="s">
        <v>132</v>
      </c>
      <c r="B35" s="49"/>
      <c r="C35" s="4"/>
      <c r="D35" s="4"/>
      <c r="E35" s="3"/>
      <c r="F35" s="3"/>
      <c r="G35" s="13"/>
      <c r="H35" s="4"/>
      <c r="I35" s="13"/>
      <c r="J35" s="3"/>
      <c r="K35" s="3"/>
      <c r="L35" s="3"/>
    </row>
    <row r="36" spans="1:12" x14ac:dyDescent="0.25">
      <c r="A36" s="2" t="s">
        <v>56</v>
      </c>
      <c r="B36" s="9" t="s">
        <v>57</v>
      </c>
      <c r="C36" s="4">
        <v>2.25</v>
      </c>
      <c r="D36" s="4">
        <v>2.15</v>
      </c>
      <c r="E36" s="6">
        <f>C36/1.05</f>
        <v>2.1428571428571428</v>
      </c>
      <c r="F36" s="6">
        <v>2.1800000000000002</v>
      </c>
      <c r="G36" s="13">
        <f>(F36-C36)*100/C36</f>
        <v>-3.1111111111111041</v>
      </c>
      <c r="H36" s="4">
        <f>(F36-D36)*100/D36</f>
        <v>1.3953488372093139</v>
      </c>
      <c r="I36" s="13">
        <f>(F36-E36)*100/E36</f>
        <v>1.7333333333333438</v>
      </c>
      <c r="J36" s="6">
        <f>H36/1.05</f>
        <v>1.3289036544850608</v>
      </c>
      <c r="K36" s="4">
        <f>1.05*D36</f>
        <v>2.2574999999999998</v>
      </c>
      <c r="L36" s="4">
        <f>K36-C36</f>
        <v>7.4999999999998401E-3</v>
      </c>
    </row>
    <row r="37" spans="1:12" x14ac:dyDescent="0.25">
      <c r="A37" s="2" t="s">
        <v>58</v>
      </c>
      <c r="B37" s="9" t="s">
        <v>59</v>
      </c>
      <c r="C37" s="4">
        <v>2.15</v>
      </c>
      <c r="D37" s="4">
        <v>2.0499999999999998</v>
      </c>
      <c r="E37" s="6">
        <f t="shared" ref="E37:E39" si="23">C37/1.05</f>
        <v>2.0476190476190474</v>
      </c>
      <c r="F37" s="6">
        <v>2.0699999999999998</v>
      </c>
      <c r="G37" s="13">
        <f>(F37-C37)*100/C37</f>
        <v>-3.720930232558143</v>
      </c>
      <c r="H37" s="4">
        <f>(F37-D37)*100/D37</f>
        <v>0.97560975609756195</v>
      </c>
      <c r="I37" s="13">
        <f t="shared" ref="I37:I40" si="24">(F37-E37)*100/E37</f>
        <v>1.0930232558139541</v>
      </c>
      <c r="J37" s="6">
        <f t="shared" ref="J37:J39" si="25">H37/1.05</f>
        <v>0.9291521486643447</v>
      </c>
      <c r="K37" s="4">
        <f t="shared" ref="K37:K39" si="26">1.05*D37</f>
        <v>2.1524999999999999</v>
      </c>
      <c r="L37" s="4">
        <f t="shared" ref="L37:L39" si="27">K37-C37</f>
        <v>2.4999999999999467E-3</v>
      </c>
    </row>
    <row r="38" spans="1:12" x14ac:dyDescent="0.25">
      <c r="A38" s="2" t="s">
        <v>60</v>
      </c>
      <c r="B38" s="9" t="s">
        <v>61</v>
      </c>
      <c r="C38" s="4">
        <v>1.96</v>
      </c>
      <c r="D38" s="4">
        <v>1.89</v>
      </c>
      <c r="E38" s="5">
        <f t="shared" si="23"/>
        <v>1.8666666666666665</v>
      </c>
      <c r="F38" s="6">
        <v>1.87</v>
      </c>
      <c r="G38" s="13">
        <f>(F38-C38)*100/C38</f>
        <v>-4.59183673469387</v>
      </c>
      <c r="H38" s="4">
        <f>(F38-D38)*100/D38</f>
        <v>-1.0582010582010475</v>
      </c>
      <c r="I38" s="13">
        <f t="shared" si="24"/>
        <v>0.17857142857144462</v>
      </c>
      <c r="J38" s="5">
        <f t="shared" si="25"/>
        <v>-1.0078105316200452</v>
      </c>
      <c r="K38" s="4">
        <f t="shared" si="26"/>
        <v>1.9844999999999999</v>
      </c>
      <c r="L38" s="4">
        <f t="shared" si="27"/>
        <v>2.4499999999999966E-2</v>
      </c>
    </row>
    <row r="39" spans="1:12" x14ac:dyDescent="0.25">
      <c r="A39" s="2" t="s">
        <v>62</v>
      </c>
      <c r="B39" s="9" t="s">
        <v>63</v>
      </c>
      <c r="C39" s="4">
        <v>3.73</v>
      </c>
      <c r="D39" s="4">
        <v>3.6</v>
      </c>
      <c r="E39" s="5">
        <f t="shared" si="23"/>
        <v>3.5523809523809522</v>
      </c>
      <c r="F39" s="6">
        <v>3.57</v>
      </c>
      <c r="G39" s="13">
        <f>(F39-C39)*100/C39</f>
        <v>-4.2895442359249367</v>
      </c>
      <c r="H39" s="4">
        <f>(F39-D39)*100/D39</f>
        <v>-0.83333333333334025</v>
      </c>
      <c r="I39" s="13">
        <f t="shared" si="24"/>
        <v>0.49597855227882115</v>
      </c>
      <c r="J39" s="5">
        <f t="shared" si="25"/>
        <v>-0.79365079365080016</v>
      </c>
      <c r="K39" s="4">
        <f t="shared" si="26"/>
        <v>3.7800000000000002</v>
      </c>
      <c r="L39" s="35">
        <f t="shared" si="27"/>
        <v>5.0000000000000266E-2</v>
      </c>
    </row>
    <row r="40" spans="1:12" ht="15.75" x14ac:dyDescent="0.25">
      <c r="A40" s="2"/>
      <c r="B40" s="9"/>
      <c r="C40" s="4">
        <f t="shared" ref="C40:H40" si="28">SUM(C36:C39)</f>
        <v>10.09</v>
      </c>
      <c r="D40" s="4">
        <f t="shared" si="28"/>
        <v>9.69</v>
      </c>
      <c r="E40" s="5">
        <f t="shared" si="28"/>
        <v>9.6095238095238074</v>
      </c>
      <c r="F40" s="6">
        <f t="shared" si="28"/>
        <v>9.69</v>
      </c>
      <c r="G40" s="13">
        <f t="shared" si="28"/>
        <v>-15.713422314288053</v>
      </c>
      <c r="H40" s="4">
        <f t="shared" si="28"/>
        <v>0.47942420177248823</v>
      </c>
      <c r="I40" s="13">
        <f t="shared" si="24"/>
        <v>0.83746283448961123</v>
      </c>
      <c r="J40" s="3"/>
      <c r="K40" s="3"/>
      <c r="L40" s="33">
        <f>SUM(L36:L39)</f>
        <v>8.450000000000002E-2</v>
      </c>
    </row>
    <row r="41" spans="1:12" x14ac:dyDescent="0.25">
      <c r="A41" s="2"/>
      <c r="B41" s="9"/>
      <c r="C41" s="50" t="s">
        <v>106</v>
      </c>
      <c r="D41" s="51"/>
      <c r="E41" s="51"/>
      <c r="F41" s="52"/>
      <c r="G41" s="22">
        <f>(F40-C40)*100/C40</f>
        <v>-3.9643211100099145</v>
      </c>
      <c r="H41" s="20">
        <f>(F40-D40)*100/D40</f>
        <v>0</v>
      </c>
      <c r="I41" s="30">
        <f>(F40-E40)*100/E40</f>
        <v>0.83746283448961123</v>
      </c>
      <c r="J41" s="3"/>
      <c r="K41" s="3"/>
      <c r="L41" s="3"/>
    </row>
    <row r="42" spans="1:12" x14ac:dyDescent="0.25">
      <c r="A42" s="49" t="s">
        <v>133</v>
      </c>
      <c r="B42" s="49"/>
      <c r="C42" s="47"/>
      <c r="D42" s="48"/>
      <c r="E42" s="48"/>
      <c r="F42" s="60"/>
      <c r="G42" s="13"/>
      <c r="H42" s="4"/>
      <c r="I42" s="13"/>
      <c r="J42" s="3"/>
      <c r="K42" s="3"/>
      <c r="L42" s="3"/>
    </row>
    <row r="43" spans="1:12" x14ac:dyDescent="0.25">
      <c r="A43" s="2" t="s">
        <v>65</v>
      </c>
      <c r="B43" s="9" t="s">
        <v>66</v>
      </c>
      <c r="C43" s="4">
        <v>12.88</v>
      </c>
      <c r="D43" s="4">
        <v>10.26</v>
      </c>
      <c r="E43" s="6">
        <f>C43/1.19</f>
        <v>10.823529411764707</v>
      </c>
      <c r="F43" s="6">
        <v>9.52</v>
      </c>
      <c r="G43" s="13">
        <f t="shared" ref="G43:G48" si="29">(F43-C43)*100/C43</f>
        <v>-26.086956521739136</v>
      </c>
      <c r="H43" s="4">
        <f t="shared" ref="H43:H48" si="30">(F43-D43)*100/D43</f>
        <v>-7.2124756335282676</v>
      </c>
      <c r="I43" s="13">
        <f>(F43-E43)*100/E43</f>
        <v>-12.043478260869573</v>
      </c>
      <c r="J43" s="6">
        <f>H43/1.19</f>
        <v>-6.0609038937212336</v>
      </c>
      <c r="K43" s="4">
        <f>1.19*D43</f>
        <v>12.209399999999999</v>
      </c>
      <c r="L43" s="36">
        <f>K43-C43</f>
        <v>-0.67060000000000208</v>
      </c>
    </row>
    <row r="44" spans="1:12" x14ac:dyDescent="0.25">
      <c r="A44" s="2" t="s">
        <v>67</v>
      </c>
      <c r="B44" s="9" t="s">
        <v>68</v>
      </c>
      <c r="C44" s="4">
        <v>12.85</v>
      </c>
      <c r="D44" s="4">
        <v>10.09</v>
      </c>
      <c r="E44" s="6">
        <f t="shared" ref="E44:E48" si="31">C44/1.19</f>
        <v>10.798319327731093</v>
      </c>
      <c r="F44" s="6">
        <v>9.39</v>
      </c>
      <c r="G44" s="13">
        <f t="shared" si="29"/>
        <v>-26.926070038910499</v>
      </c>
      <c r="H44" s="4">
        <f t="shared" si="30"/>
        <v>-6.9375619425173367</v>
      </c>
      <c r="I44" s="13">
        <f t="shared" ref="I44:I48" si="32">(F44-E44)*100/E44</f>
        <v>-13.042023346303502</v>
      </c>
      <c r="J44" s="6">
        <f t="shared" ref="J44:J48" si="33">H44/1.19</f>
        <v>-5.8298839853086868</v>
      </c>
      <c r="K44" s="4">
        <f t="shared" ref="K44:K48" si="34">1.19*D44</f>
        <v>12.007099999999999</v>
      </c>
      <c r="L44" s="36">
        <f t="shared" ref="L44:L48" si="35">K44-C44</f>
        <v>-0.8429000000000002</v>
      </c>
    </row>
    <row r="45" spans="1:12" x14ac:dyDescent="0.25">
      <c r="A45" s="2" t="s">
        <v>69</v>
      </c>
      <c r="B45" s="9" t="s">
        <v>70</v>
      </c>
      <c r="C45" s="4">
        <v>18.02</v>
      </c>
      <c r="D45" s="4">
        <v>15.49</v>
      </c>
      <c r="E45" s="5">
        <f t="shared" si="31"/>
        <v>15.142857142857142</v>
      </c>
      <c r="F45" s="6">
        <v>15.15</v>
      </c>
      <c r="G45" s="13">
        <f t="shared" si="29"/>
        <v>-15.926748057713649</v>
      </c>
      <c r="H45" s="4">
        <f t="shared" si="30"/>
        <v>-2.1949644932214323</v>
      </c>
      <c r="I45" s="13">
        <f t="shared" si="32"/>
        <v>4.7169811320760417E-2</v>
      </c>
      <c r="J45" s="5">
        <f t="shared" si="33"/>
        <v>-1.8445079774970019</v>
      </c>
      <c r="K45" s="4">
        <f t="shared" si="34"/>
        <v>18.4331</v>
      </c>
      <c r="L45" s="35">
        <f t="shared" si="35"/>
        <v>0.41310000000000002</v>
      </c>
    </row>
    <row r="46" spans="1:12" x14ac:dyDescent="0.25">
      <c r="A46" s="2" t="s">
        <v>71</v>
      </c>
      <c r="B46" s="9" t="s">
        <v>72</v>
      </c>
      <c r="C46" s="4">
        <v>18.02</v>
      </c>
      <c r="D46" s="4">
        <v>15.56</v>
      </c>
      <c r="E46" s="5">
        <f t="shared" si="31"/>
        <v>15.142857142857142</v>
      </c>
      <c r="F46" s="6">
        <v>15.19</v>
      </c>
      <c r="G46" s="13">
        <f t="shared" si="29"/>
        <v>-15.704772475027747</v>
      </c>
      <c r="H46" s="4">
        <f t="shared" si="30"/>
        <v>-2.3778920308483356</v>
      </c>
      <c r="I46" s="13">
        <f t="shared" si="32"/>
        <v>0.31132075471698123</v>
      </c>
      <c r="J46" s="5">
        <f t="shared" si="33"/>
        <v>-1.9982285973515426</v>
      </c>
      <c r="K46" s="4">
        <f t="shared" si="34"/>
        <v>18.516400000000001</v>
      </c>
      <c r="L46" s="35">
        <f t="shared" si="35"/>
        <v>0.49640000000000128</v>
      </c>
    </row>
    <row r="47" spans="1:12" x14ac:dyDescent="0.25">
      <c r="A47" s="2" t="s">
        <v>73</v>
      </c>
      <c r="B47" s="9" t="s">
        <v>74</v>
      </c>
      <c r="C47" s="4">
        <v>13</v>
      </c>
      <c r="D47" s="4">
        <v>11.2</v>
      </c>
      <c r="E47" s="5">
        <f t="shared" si="31"/>
        <v>10.92436974789916</v>
      </c>
      <c r="F47" s="6">
        <v>10.95</v>
      </c>
      <c r="G47" s="13">
        <f t="shared" si="29"/>
        <v>-15.769230769230774</v>
      </c>
      <c r="H47" s="4">
        <f t="shared" si="30"/>
        <v>-2.2321428571428572</v>
      </c>
      <c r="I47" s="13">
        <f t="shared" si="32"/>
        <v>0.23461538461537565</v>
      </c>
      <c r="J47" s="5">
        <f t="shared" si="33"/>
        <v>-1.8757503001200482</v>
      </c>
      <c r="K47" s="4">
        <f t="shared" si="34"/>
        <v>13.327999999999999</v>
      </c>
      <c r="L47" s="35">
        <f t="shared" si="35"/>
        <v>0.3279999999999994</v>
      </c>
    </row>
    <row r="48" spans="1:12" x14ac:dyDescent="0.25">
      <c r="A48" s="2" t="s">
        <v>75</v>
      </c>
      <c r="B48" s="9" t="s">
        <v>76</v>
      </c>
      <c r="C48" s="4">
        <v>12.45</v>
      </c>
      <c r="D48" s="4">
        <v>11.26</v>
      </c>
      <c r="E48" s="5">
        <f t="shared" si="31"/>
        <v>10.46218487394958</v>
      </c>
      <c r="F48" s="6">
        <v>11.11</v>
      </c>
      <c r="G48" s="13">
        <f t="shared" si="29"/>
        <v>-10.763052208835342</v>
      </c>
      <c r="H48" s="4">
        <f t="shared" si="30"/>
        <v>-1.3321492007104827</v>
      </c>
      <c r="I48" s="13">
        <f t="shared" si="32"/>
        <v>6.1919678714859359</v>
      </c>
      <c r="J48" s="5">
        <f t="shared" si="33"/>
        <v>-1.1194531098407419</v>
      </c>
      <c r="K48" s="4">
        <f t="shared" si="34"/>
        <v>13.3994</v>
      </c>
      <c r="L48" s="35">
        <f t="shared" si="35"/>
        <v>0.94940000000000069</v>
      </c>
    </row>
    <row r="49" spans="1:12" x14ac:dyDescent="0.25">
      <c r="A49" s="2"/>
      <c r="B49" s="9"/>
      <c r="C49" s="4">
        <f t="shared" ref="C49:H49" si="36">SUM(C43:C48)</f>
        <v>87.22</v>
      </c>
      <c r="D49" s="4">
        <f t="shared" si="36"/>
        <v>73.860000000000014</v>
      </c>
      <c r="E49" s="5">
        <f t="shared" si="36"/>
        <v>73.294117647058826</v>
      </c>
      <c r="F49" s="6">
        <f t="shared" si="36"/>
        <v>71.31</v>
      </c>
      <c r="G49" s="13">
        <f t="shared" si="36"/>
        <v>-111.17683007145716</v>
      </c>
      <c r="H49" s="4">
        <f t="shared" si="36"/>
        <v>-22.287186157968716</v>
      </c>
      <c r="I49" s="13"/>
      <c r="J49" s="3"/>
      <c r="K49" s="3"/>
      <c r="L49" s="5">
        <f>SUM(L43:L48)</f>
        <v>0.67339999999999911</v>
      </c>
    </row>
    <row r="50" spans="1:12" x14ac:dyDescent="0.25">
      <c r="A50" s="2"/>
      <c r="B50" s="9"/>
      <c r="C50" s="50" t="s">
        <v>106</v>
      </c>
      <c r="D50" s="51"/>
      <c r="E50" s="51"/>
      <c r="F50" s="52"/>
      <c r="G50" s="24">
        <f>(F49-C49)*100/C49</f>
        <v>-18.241229075900019</v>
      </c>
      <c r="H50" s="22">
        <f>(F49-D49)*100/D49</f>
        <v>-3.4524776604386824</v>
      </c>
      <c r="I50" s="24">
        <f>(F49-E49)*100/E49</f>
        <v>-2.7070626003210276</v>
      </c>
      <c r="J50" s="3"/>
      <c r="K50" s="3"/>
      <c r="L50" s="3"/>
    </row>
    <row r="51" spans="1:12" x14ac:dyDescent="0.25">
      <c r="A51" s="49" t="s">
        <v>134</v>
      </c>
      <c r="B51" s="49"/>
      <c r="C51" s="4"/>
      <c r="D51" s="4"/>
      <c r="E51" s="4"/>
      <c r="F51" s="4"/>
      <c r="G51" s="13"/>
      <c r="H51" s="4"/>
      <c r="I51" s="13"/>
      <c r="J51" s="3"/>
      <c r="K51" s="3"/>
      <c r="L51" s="3"/>
    </row>
    <row r="52" spans="1:12" x14ac:dyDescent="0.25">
      <c r="A52" s="2" t="s">
        <v>78</v>
      </c>
      <c r="B52" s="9" t="s">
        <v>79</v>
      </c>
      <c r="C52" s="4">
        <v>3.5</v>
      </c>
      <c r="D52" s="4">
        <v>3.37</v>
      </c>
      <c r="E52" s="5">
        <f>C52/1.05</f>
        <v>3.333333333333333</v>
      </c>
      <c r="F52" s="6">
        <v>3.33</v>
      </c>
      <c r="G52" s="13">
        <f t="shared" ref="G52:G57" si="37">(F52-C52)*100/C52</f>
        <v>-4.857142857142855</v>
      </c>
      <c r="H52" s="4">
        <f t="shared" ref="H52:H57" si="38">(F52-D52)*100/D52</f>
        <v>-1.1869436201780426</v>
      </c>
      <c r="I52" s="13">
        <f>(F52-E52)*100/E52</f>
        <v>-9.9999999999989E-2</v>
      </c>
      <c r="J52" s="5">
        <f>H52/1.05</f>
        <v>-1.1304224954076596</v>
      </c>
      <c r="K52" s="4">
        <f>1.05*D52</f>
        <v>3.5385000000000004</v>
      </c>
      <c r="L52" s="35">
        <f>K52-C52</f>
        <v>3.8500000000000423E-2</v>
      </c>
    </row>
    <row r="53" spans="1:12" x14ac:dyDescent="0.25">
      <c r="A53" s="2" t="s">
        <v>80</v>
      </c>
      <c r="B53" s="9" t="s">
        <v>81</v>
      </c>
      <c r="C53" s="4">
        <v>3.37</v>
      </c>
      <c r="D53" s="4">
        <v>3.28</v>
      </c>
      <c r="E53" s="5">
        <f t="shared" ref="E53:E57" si="39">C53/1.05</f>
        <v>3.2095238095238097</v>
      </c>
      <c r="F53" s="6">
        <v>3.27</v>
      </c>
      <c r="G53" s="13">
        <f t="shared" si="37"/>
        <v>-2.9673590504451064</v>
      </c>
      <c r="H53" s="4">
        <f t="shared" si="38"/>
        <v>-0.3048780487804813</v>
      </c>
      <c r="I53" s="13">
        <f t="shared" ref="I53:I57" si="40">(F53-E53)*100/E53</f>
        <v>1.8842729970326368</v>
      </c>
      <c r="J53" s="5">
        <f t="shared" ref="J53:J57" si="41">H53/1.05</f>
        <v>-0.29036004645760122</v>
      </c>
      <c r="K53" s="4">
        <f t="shared" ref="K53:K57" si="42">1.05*D53</f>
        <v>3.444</v>
      </c>
      <c r="L53" s="35">
        <f t="shared" ref="L53:L57" si="43">K53-C53</f>
        <v>7.3999999999999844E-2</v>
      </c>
    </row>
    <row r="54" spans="1:12" x14ac:dyDescent="0.25">
      <c r="A54" s="2" t="s">
        <v>82</v>
      </c>
      <c r="B54" s="9" t="s">
        <v>83</v>
      </c>
      <c r="C54" s="4">
        <v>4.8099999999999996</v>
      </c>
      <c r="D54" s="4">
        <v>5.01</v>
      </c>
      <c r="E54" s="5">
        <f t="shared" si="39"/>
        <v>4.5809523809523807</v>
      </c>
      <c r="F54" s="6">
        <v>5.0999999999999996</v>
      </c>
      <c r="G54" s="13">
        <f t="shared" si="37"/>
        <v>6.0291060291060301</v>
      </c>
      <c r="H54" s="4">
        <f t="shared" si="38"/>
        <v>1.7964071856287398</v>
      </c>
      <c r="I54" s="13">
        <f t="shared" si="40"/>
        <v>11.330561330561331</v>
      </c>
      <c r="J54" s="5">
        <f t="shared" si="41"/>
        <v>1.7108639863130854</v>
      </c>
      <c r="K54" s="4">
        <f t="shared" si="42"/>
        <v>5.2605000000000004</v>
      </c>
      <c r="L54" s="35">
        <f t="shared" si="43"/>
        <v>0.45050000000000079</v>
      </c>
    </row>
    <row r="55" spans="1:12" x14ac:dyDescent="0.25">
      <c r="A55" s="2" t="s">
        <v>84</v>
      </c>
      <c r="B55" s="9" t="s">
        <v>85</v>
      </c>
      <c r="C55" s="4">
        <v>4.75</v>
      </c>
      <c r="D55" s="4">
        <v>4.88</v>
      </c>
      <c r="E55" s="5">
        <f t="shared" si="39"/>
        <v>4.5238095238095237</v>
      </c>
      <c r="F55" s="6">
        <v>4.91</v>
      </c>
      <c r="G55" s="13">
        <f t="shared" si="37"/>
        <v>3.3684210526315819</v>
      </c>
      <c r="H55" s="4">
        <f t="shared" si="38"/>
        <v>0.61475409836066086</v>
      </c>
      <c r="I55" s="13">
        <f t="shared" si="40"/>
        <v>8.5368421052631636</v>
      </c>
      <c r="J55" s="5">
        <f t="shared" si="41"/>
        <v>0.58548009367681986</v>
      </c>
      <c r="K55" s="4">
        <f t="shared" si="42"/>
        <v>5.1239999999999997</v>
      </c>
      <c r="L55" s="35">
        <f t="shared" si="43"/>
        <v>0.37399999999999967</v>
      </c>
    </row>
    <row r="56" spans="1:12" x14ac:dyDescent="0.25">
      <c r="A56" s="2" t="s">
        <v>86</v>
      </c>
      <c r="B56" s="9" t="s">
        <v>87</v>
      </c>
      <c r="C56" s="4">
        <v>3</v>
      </c>
      <c r="D56" s="4">
        <v>3.05</v>
      </c>
      <c r="E56" s="5">
        <f t="shared" si="39"/>
        <v>2.8571428571428572</v>
      </c>
      <c r="F56" s="6">
        <v>3.06</v>
      </c>
      <c r="G56" s="13">
        <f t="shared" si="37"/>
        <v>2.0000000000000018</v>
      </c>
      <c r="H56" s="4">
        <f t="shared" si="38"/>
        <v>0.32786885245902397</v>
      </c>
      <c r="I56" s="13">
        <f t="shared" si="40"/>
        <v>7.1</v>
      </c>
      <c r="J56" s="5">
        <f t="shared" si="41"/>
        <v>0.31225604996097522</v>
      </c>
      <c r="K56" s="4">
        <f t="shared" si="42"/>
        <v>3.2025000000000001</v>
      </c>
      <c r="L56" s="4">
        <f t="shared" si="43"/>
        <v>0.20250000000000012</v>
      </c>
    </row>
    <row r="57" spans="1:12" x14ac:dyDescent="0.25">
      <c r="A57" s="2" t="s">
        <v>88</v>
      </c>
      <c r="B57" s="9" t="s">
        <v>89</v>
      </c>
      <c r="C57" s="4">
        <v>2.83</v>
      </c>
      <c r="D57" s="4">
        <v>2.78</v>
      </c>
      <c r="E57" s="5">
        <f t="shared" si="39"/>
        <v>2.695238095238095</v>
      </c>
      <c r="F57" s="6">
        <v>2.71</v>
      </c>
      <c r="G57" s="13">
        <f t="shared" si="37"/>
        <v>-4.240282685512371</v>
      </c>
      <c r="H57" s="4">
        <f t="shared" si="38"/>
        <v>-2.5179856115107859</v>
      </c>
      <c r="I57" s="13">
        <f t="shared" si="40"/>
        <v>0.54770318021202213</v>
      </c>
      <c r="J57" s="5">
        <f t="shared" si="41"/>
        <v>-2.3980815347721771</v>
      </c>
      <c r="K57" s="4">
        <f t="shared" si="42"/>
        <v>2.919</v>
      </c>
      <c r="L57" s="35">
        <f t="shared" si="43"/>
        <v>8.8999999999999968E-2</v>
      </c>
    </row>
    <row r="58" spans="1:12" ht="15.75" x14ac:dyDescent="0.25">
      <c r="A58" s="2"/>
      <c r="B58" s="9"/>
      <c r="C58" s="4">
        <f t="shared" ref="C58:H58" si="44">SUM(C52:C57)</f>
        <v>22.259999999999998</v>
      </c>
      <c r="D58" s="4">
        <f t="shared" si="44"/>
        <v>22.37</v>
      </c>
      <c r="E58" s="5">
        <f t="shared" si="44"/>
        <v>21.2</v>
      </c>
      <c r="F58" s="6">
        <f t="shared" si="44"/>
        <v>22.38</v>
      </c>
      <c r="G58" s="13">
        <f t="shared" si="44"/>
        <v>-0.66725751136271905</v>
      </c>
      <c r="H58" s="4">
        <f t="shared" si="44"/>
        <v>-1.2707771440208853</v>
      </c>
      <c r="I58" s="13"/>
      <c r="J58" s="3"/>
      <c r="K58" s="3"/>
      <c r="L58" s="33">
        <f>SUM(L52:L57)</f>
        <v>1.2285000000000008</v>
      </c>
    </row>
    <row r="59" spans="1:12" x14ac:dyDescent="0.25">
      <c r="A59" s="2"/>
      <c r="B59" s="9"/>
      <c r="C59" s="50" t="s">
        <v>106</v>
      </c>
      <c r="D59" s="51"/>
      <c r="E59" s="51"/>
      <c r="F59" s="52"/>
      <c r="G59" s="19">
        <f>(F58-C58)*100/C58</f>
        <v>0.53908355795148699</v>
      </c>
      <c r="H59" s="20">
        <f>(F58-D58)*100/D58</f>
        <v>4.470272686632995E-2</v>
      </c>
      <c r="I59" s="30">
        <f>(F58-E58)*100/E58</f>
        <v>5.5660377358490551</v>
      </c>
      <c r="J59" s="3"/>
      <c r="K59" s="3"/>
      <c r="L59" s="3"/>
    </row>
    <row r="60" spans="1:12" x14ac:dyDescent="0.25">
      <c r="A60" s="49" t="s">
        <v>135</v>
      </c>
      <c r="B60" s="49"/>
      <c r="C60" s="4"/>
      <c r="D60" s="4"/>
      <c r="E60" s="4"/>
      <c r="F60" s="4"/>
      <c r="G60" s="13"/>
      <c r="H60" s="4"/>
      <c r="I60" s="13"/>
      <c r="J60" s="3"/>
      <c r="K60" s="3"/>
      <c r="L60" s="3"/>
    </row>
    <row r="61" spans="1:12" x14ac:dyDescent="0.25">
      <c r="A61" s="2" t="s">
        <v>91</v>
      </c>
      <c r="B61" s="9" t="s">
        <v>92</v>
      </c>
      <c r="C61" s="4">
        <v>20.399999999999999</v>
      </c>
      <c r="D61" s="4">
        <v>19.96</v>
      </c>
      <c r="E61" s="5">
        <f>C61/1.05</f>
        <v>19.428571428571427</v>
      </c>
      <c r="F61" s="6">
        <v>19.850000000000001</v>
      </c>
      <c r="G61" s="13">
        <f t="shared" ref="G61:G66" si="45">(F61-C61)*100/C61</f>
        <v>-2.6960784313725354</v>
      </c>
      <c r="H61" s="4">
        <f t="shared" ref="H61:H66" si="46">(F61-D61)*100/D61</f>
        <v>-0.55110220440881474</v>
      </c>
      <c r="I61" s="13">
        <f>(F61-E61)*100/E61</f>
        <v>2.1691176470588389</v>
      </c>
      <c r="J61" s="5">
        <f>H61/1.05</f>
        <v>-0.5248592422941093</v>
      </c>
      <c r="K61" s="4">
        <f>1.05*D61</f>
        <v>20.958000000000002</v>
      </c>
      <c r="L61" s="35">
        <f>K61-C61</f>
        <v>0.55800000000000338</v>
      </c>
    </row>
    <row r="62" spans="1:12" x14ac:dyDescent="0.25">
      <c r="A62" s="2" t="s">
        <v>93</v>
      </c>
      <c r="B62" s="9" t="s">
        <v>94</v>
      </c>
      <c r="C62" s="4">
        <v>20.149999999999999</v>
      </c>
      <c r="D62" s="4">
        <v>19.47</v>
      </c>
      <c r="E62" s="5">
        <f t="shared" ref="E62:E66" si="47">C62/1.05</f>
        <v>19.19047619047619</v>
      </c>
      <c r="F62" s="6">
        <v>19.010000000000002</v>
      </c>
      <c r="G62" s="13">
        <f t="shared" si="45"/>
        <v>-5.6575682382133854</v>
      </c>
      <c r="H62" s="4">
        <f t="shared" si="46"/>
        <v>-2.3626091422701454</v>
      </c>
      <c r="I62" s="13">
        <f t="shared" ref="I62:I66" si="48">(F62-E62)*100/E62</f>
        <v>-0.94044665012405781</v>
      </c>
      <c r="J62" s="5">
        <f t="shared" ref="J62:J66" si="49">H62/1.05</f>
        <v>-2.2501039450191862</v>
      </c>
      <c r="K62" s="4">
        <f t="shared" ref="K62:K66" si="50">1.05*D62</f>
        <v>20.4435</v>
      </c>
      <c r="L62" s="35">
        <f t="shared" ref="L62:L66" si="51">K62-C62</f>
        <v>0.29350000000000165</v>
      </c>
    </row>
    <row r="63" spans="1:12" x14ac:dyDescent="0.25">
      <c r="A63" s="2" t="s">
        <v>95</v>
      </c>
      <c r="B63" s="9" t="s">
        <v>96</v>
      </c>
      <c r="C63" s="4">
        <v>23.81</v>
      </c>
      <c r="D63" s="4">
        <v>23.06</v>
      </c>
      <c r="E63" s="5">
        <f t="shared" si="47"/>
        <v>22.676190476190474</v>
      </c>
      <c r="F63" s="6">
        <v>22.84</v>
      </c>
      <c r="G63" s="13">
        <f t="shared" si="45"/>
        <v>-4.0739185216295626</v>
      </c>
      <c r="H63" s="4">
        <f t="shared" si="46"/>
        <v>-0.95403295750216333</v>
      </c>
      <c r="I63" s="13">
        <f t="shared" si="48"/>
        <v>0.72238555228896428</v>
      </c>
      <c r="J63" s="5">
        <f t="shared" si="49"/>
        <v>-0.90860281666872689</v>
      </c>
      <c r="K63" s="4">
        <f t="shared" si="50"/>
        <v>24.213000000000001</v>
      </c>
      <c r="L63" s="35">
        <f t="shared" si="51"/>
        <v>0.40300000000000225</v>
      </c>
    </row>
    <row r="64" spans="1:12" x14ac:dyDescent="0.25">
      <c r="A64" s="2" t="s">
        <v>97</v>
      </c>
      <c r="B64" s="9" t="s">
        <v>98</v>
      </c>
      <c r="C64" s="4">
        <v>20.56</v>
      </c>
      <c r="D64" s="4">
        <v>20.04</v>
      </c>
      <c r="E64" s="5">
        <f t="shared" si="47"/>
        <v>19.580952380952379</v>
      </c>
      <c r="F64" s="6">
        <v>19.8</v>
      </c>
      <c r="G64" s="13">
        <f t="shared" si="45"/>
        <v>-3.6964980544746986</v>
      </c>
      <c r="H64" s="4">
        <f t="shared" si="46"/>
        <v>-1.197604790419154</v>
      </c>
      <c r="I64" s="13">
        <f t="shared" si="48"/>
        <v>1.1186770428015707</v>
      </c>
      <c r="J64" s="5">
        <f t="shared" si="49"/>
        <v>-1.1405759908753847</v>
      </c>
      <c r="K64" s="4">
        <f t="shared" si="50"/>
        <v>21.042000000000002</v>
      </c>
      <c r="L64" s="35">
        <f t="shared" si="51"/>
        <v>0.48200000000000287</v>
      </c>
    </row>
    <row r="65" spans="1:12" x14ac:dyDescent="0.25">
      <c r="A65" s="2" t="s">
        <v>99</v>
      </c>
      <c r="B65" s="9" t="s">
        <v>100</v>
      </c>
      <c r="C65" s="4">
        <v>9.16</v>
      </c>
      <c r="D65" s="4">
        <v>8.74</v>
      </c>
      <c r="E65" s="5">
        <f t="shared" si="47"/>
        <v>8.723809523809523</v>
      </c>
      <c r="F65" s="6">
        <v>9.02</v>
      </c>
      <c r="G65" s="13">
        <f t="shared" si="45"/>
        <v>-1.5283842794759888</v>
      </c>
      <c r="H65" s="4">
        <f t="shared" si="46"/>
        <v>3.2036613272311141</v>
      </c>
      <c r="I65" s="13">
        <f t="shared" si="48"/>
        <v>3.395196506550223</v>
      </c>
      <c r="J65" s="5">
        <f t="shared" si="49"/>
        <v>3.0511060259343941</v>
      </c>
      <c r="K65" s="4">
        <f t="shared" si="50"/>
        <v>9.1770000000000014</v>
      </c>
      <c r="L65" s="4">
        <f t="shared" si="51"/>
        <v>1.7000000000001236E-2</v>
      </c>
    </row>
    <row r="66" spans="1:12" x14ac:dyDescent="0.25">
      <c r="A66" s="2" t="s">
        <v>101</v>
      </c>
      <c r="B66" s="9" t="s">
        <v>102</v>
      </c>
      <c r="C66" s="4">
        <v>9.49</v>
      </c>
      <c r="D66" s="4">
        <v>9.6</v>
      </c>
      <c r="E66" s="5">
        <f t="shared" si="47"/>
        <v>9.038095238095238</v>
      </c>
      <c r="F66" s="6">
        <v>9.66</v>
      </c>
      <c r="G66" s="13">
        <f t="shared" si="45"/>
        <v>1.7913593256059002</v>
      </c>
      <c r="H66" s="4">
        <f t="shared" si="46"/>
        <v>0.62500000000000522</v>
      </c>
      <c r="I66" s="13">
        <f t="shared" si="48"/>
        <v>6.8809272918861994</v>
      </c>
      <c r="J66" s="5">
        <f t="shared" si="49"/>
        <v>0.59523809523810023</v>
      </c>
      <c r="K66" s="4">
        <f t="shared" si="50"/>
        <v>10.08</v>
      </c>
      <c r="L66" s="35">
        <f t="shared" si="51"/>
        <v>0.58999999999999986</v>
      </c>
    </row>
    <row r="67" spans="1:12" ht="15.75" x14ac:dyDescent="0.25">
      <c r="A67" s="2"/>
      <c r="B67" s="9"/>
      <c r="C67" s="4">
        <f t="shared" ref="C67:H67" si="52">SUM(C61:C66)</f>
        <v>103.57</v>
      </c>
      <c r="D67" s="4">
        <f t="shared" si="52"/>
        <v>100.86999999999999</v>
      </c>
      <c r="E67" s="5">
        <f t="shared" si="52"/>
        <v>98.638095238095232</v>
      </c>
      <c r="F67" s="4">
        <f t="shared" si="52"/>
        <v>100.17999999999999</v>
      </c>
      <c r="G67" s="13">
        <f t="shared" si="52"/>
        <v>-15.861088199560271</v>
      </c>
      <c r="H67" s="4">
        <f t="shared" si="52"/>
        <v>-1.2366877673691588</v>
      </c>
      <c r="I67" s="13"/>
      <c r="J67" s="3"/>
      <c r="K67" s="3"/>
      <c r="L67" s="33">
        <f>SUM(L61:L66)</f>
        <v>2.3435000000000112</v>
      </c>
    </row>
    <row r="68" spans="1:12" x14ac:dyDescent="0.25">
      <c r="A68" s="2"/>
      <c r="B68" s="9"/>
      <c r="C68" s="50" t="s">
        <v>106</v>
      </c>
      <c r="D68" s="51"/>
      <c r="E68" s="51"/>
      <c r="F68" s="52"/>
      <c r="G68" s="24">
        <f>(F67-C67)*100/C67</f>
        <v>-3.2731485951530375</v>
      </c>
      <c r="H68" s="22">
        <f>(F67-D67)*100/D67</f>
        <v>-0.68404877565182687</v>
      </c>
      <c r="I68" s="30">
        <f>(F67-E67)*100/E67</f>
        <v>1.56319397508931</v>
      </c>
      <c r="J68" s="3"/>
      <c r="K68" s="3"/>
      <c r="L68" s="3"/>
    </row>
    <row r="69" spans="1:12" x14ac:dyDescent="0.25">
      <c r="A69" s="49" t="s">
        <v>136</v>
      </c>
      <c r="B69" s="49"/>
      <c r="C69" s="49"/>
      <c r="D69" s="49"/>
      <c r="E69" s="49"/>
      <c r="F69" s="7"/>
      <c r="G69" s="13"/>
      <c r="H69" s="4"/>
      <c r="I69" s="13"/>
      <c r="J69" s="3"/>
      <c r="K69" s="3"/>
      <c r="L69" s="3"/>
    </row>
    <row r="70" spans="1:12" x14ac:dyDescent="0.25">
      <c r="A70" s="2" t="s">
        <v>19</v>
      </c>
      <c r="B70" s="9" t="s">
        <v>20</v>
      </c>
      <c r="C70" s="4">
        <v>2.2400000000000002</v>
      </c>
      <c r="D70" s="4">
        <v>2.2599999999999998</v>
      </c>
      <c r="E70" s="5">
        <f>D70/1.05</f>
        <v>2.1523809523809523</v>
      </c>
      <c r="F70" s="6">
        <v>2.04</v>
      </c>
      <c r="G70" s="13">
        <f>(F70-C70)*100/C70</f>
        <v>-8.9285714285714359</v>
      </c>
      <c r="H70" s="4">
        <f>(F70-D70)*100/D70</f>
        <v>-9.7345132743362726</v>
      </c>
      <c r="I70" s="13">
        <f>(F70-E70)*100/E70</f>
        <v>-5.2212389380530917</v>
      </c>
      <c r="J70" s="5">
        <f>I70/1.05</f>
        <v>-4.972608512431516</v>
      </c>
      <c r="K70" s="4">
        <f>1.05*D70</f>
        <v>2.3729999999999998</v>
      </c>
      <c r="L70" s="35">
        <f>K70-C70</f>
        <v>0.13299999999999956</v>
      </c>
    </row>
    <row r="71" spans="1:12" x14ac:dyDescent="0.25">
      <c r="A71" s="2" t="s">
        <v>21</v>
      </c>
      <c r="B71" s="9" t="s">
        <v>22</v>
      </c>
      <c r="C71" s="4">
        <v>1.52</v>
      </c>
      <c r="D71" s="4">
        <v>1.54</v>
      </c>
      <c r="E71" s="5">
        <f t="shared" ref="E71:E74" si="53">D71/1.05</f>
        <v>1.4666666666666666</v>
      </c>
      <c r="F71" s="6">
        <v>1.53</v>
      </c>
      <c r="G71" s="13">
        <f>(F71-C71)*100/C71</f>
        <v>0.65789473684210587</v>
      </c>
      <c r="H71" s="4">
        <f>(F71-D71)*100/D71</f>
        <v>-0.6493506493506499</v>
      </c>
      <c r="I71" s="13">
        <f t="shared" ref="I71:I74" si="54">(F71-E71)*100/E71</f>
        <v>4.3181818181818272</v>
      </c>
      <c r="J71" s="5">
        <f t="shared" ref="J71:J74" si="55">I71/1.05</f>
        <v>4.112554112554121</v>
      </c>
      <c r="K71" s="4">
        <f t="shared" ref="K71:K74" si="56">1.05*D71</f>
        <v>1.6170000000000002</v>
      </c>
      <c r="L71" s="35">
        <f t="shared" ref="L71:L74" si="57">K71-C71</f>
        <v>9.7000000000000197E-2</v>
      </c>
    </row>
    <row r="72" spans="1:12" x14ac:dyDescent="0.25">
      <c r="A72" s="2" t="s">
        <v>23</v>
      </c>
      <c r="B72" s="9" t="s">
        <v>24</v>
      </c>
      <c r="C72" s="4">
        <v>1.28</v>
      </c>
      <c r="D72" s="4">
        <v>1.24</v>
      </c>
      <c r="E72" s="5">
        <f t="shared" si="53"/>
        <v>1.180952380952381</v>
      </c>
      <c r="F72" s="6">
        <v>1.21</v>
      </c>
      <c r="G72" s="13">
        <f>(F72-C72)*100/C72</f>
        <v>-5.4687500000000044</v>
      </c>
      <c r="H72" s="4">
        <f>(F72-D72)*100/D72</f>
        <v>-2.4193548387096797</v>
      </c>
      <c r="I72" s="13">
        <f t="shared" si="54"/>
        <v>2.4596774193548336</v>
      </c>
      <c r="J72" s="5">
        <f t="shared" si="55"/>
        <v>2.3425499231950795</v>
      </c>
      <c r="K72" s="4">
        <f t="shared" si="56"/>
        <v>1.302</v>
      </c>
      <c r="L72" s="4">
        <f t="shared" si="57"/>
        <v>2.200000000000002E-2</v>
      </c>
    </row>
    <row r="73" spans="1:12" x14ac:dyDescent="0.25">
      <c r="A73" s="2" t="s">
        <v>25</v>
      </c>
      <c r="B73" s="9" t="s">
        <v>26</v>
      </c>
      <c r="C73" s="4">
        <v>1.28</v>
      </c>
      <c r="D73" s="4">
        <v>1.23</v>
      </c>
      <c r="E73" s="5">
        <f t="shared" si="53"/>
        <v>1.1714285714285713</v>
      </c>
      <c r="F73" s="6">
        <v>1.2</v>
      </c>
      <c r="G73" s="13">
        <f>(F73-C73)*100/C73</f>
        <v>-6.2500000000000053</v>
      </c>
      <c r="H73" s="4">
        <f>(F73-D73)*100/D73</f>
        <v>-2.4390243902439046</v>
      </c>
      <c r="I73" s="13">
        <f t="shared" si="54"/>
        <v>2.439024390243913</v>
      </c>
      <c r="J73" s="5">
        <f t="shared" si="55"/>
        <v>2.3228803716608692</v>
      </c>
      <c r="K73" s="4">
        <f t="shared" si="56"/>
        <v>1.2915000000000001</v>
      </c>
      <c r="L73" s="4">
        <f t="shared" si="57"/>
        <v>1.1500000000000066E-2</v>
      </c>
    </row>
    <row r="74" spans="1:12" x14ac:dyDescent="0.25">
      <c r="A74" s="2" t="s">
        <v>27</v>
      </c>
      <c r="B74" s="9" t="s">
        <v>28</v>
      </c>
      <c r="C74" s="4">
        <v>1.26</v>
      </c>
      <c r="D74" s="4">
        <v>1.22</v>
      </c>
      <c r="E74" s="5">
        <f t="shared" si="53"/>
        <v>1.1619047619047618</v>
      </c>
      <c r="F74" s="6">
        <v>1.21</v>
      </c>
      <c r="G74" s="13">
        <f>(F74-C74)*100/C74</f>
        <v>-3.9682539682539719</v>
      </c>
      <c r="H74" s="4">
        <f>(F74-D74)*100/D74</f>
        <v>-0.81967213114754178</v>
      </c>
      <c r="I74" s="13">
        <f t="shared" si="54"/>
        <v>4.1393442622950909</v>
      </c>
      <c r="J74" s="5">
        <f t="shared" si="55"/>
        <v>3.9422326307572293</v>
      </c>
      <c r="K74" s="4">
        <f t="shared" si="56"/>
        <v>1.2809999999999999</v>
      </c>
      <c r="L74" s="4">
        <f t="shared" si="57"/>
        <v>2.0999999999999908E-2</v>
      </c>
    </row>
    <row r="75" spans="1:12" ht="15.75" x14ac:dyDescent="0.25">
      <c r="A75" s="2"/>
      <c r="B75" s="9"/>
      <c r="C75" s="4">
        <f t="shared" ref="C75:H75" si="58">SUM(C70:C74)</f>
        <v>7.58</v>
      </c>
      <c r="D75" s="4">
        <f t="shared" si="58"/>
        <v>7.4899999999999993</v>
      </c>
      <c r="E75" s="5">
        <f t="shared" si="58"/>
        <v>7.1333333333333329</v>
      </c>
      <c r="F75" s="4">
        <f t="shared" si="58"/>
        <v>7.19</v>
      </c>
      <c r="G75" s="4">
        <f t="shared" si="58"/>
        <v>-23.957680659983314</v>
      </c>
      <c r="H75" s="4">
        <f t="shared" si="58"/>
        <v>-16.06191528378805</v>
      </c>
      <c r="I75" s="13"/>
      <c r="J75" s="3"/>
      <c r="K75" s="3"/>
      <c r="L75" s="33">
        <f>SUM(L70:L74)</f>
        <v>0.28449999999999975</v>
      </c>
    </row>
    <row r="76" spans="1:12" x14ac:dyDescent="0.25">
      <c r="A76" s="2"/>
      <c r="B76" s="9"/>
      <c r="C76" s="50" t="s">
        <v>106</v>
      </c>
      <c r="D76" s="51"/>
      <c r="E76" s="51"/>
      <c r="F76" s="52"/>
      <c r="G76" s="22">
        <f>(F75-C75)*100/C75</f>
        <v>-5.1451187335092312</v>
      </c>
      <c r="H76" s="22">
        <f>(F75-D75)*100/D75</f>
        <v>-4.0053404539385706</v>
      </c>
      <c r="I76" s="30">
        <f>(F75-E75)*100/E75</f>
        <v>0.79439252336449817</v>
      </c>
      <c r="J76" s="3"/>
      <c r="K76" s="3"/>
      <c r="L76" s="3"/>
    </row>
    <row r="77" spans="1:12" x14ac:dyDescent="0.25">
      <c r="A77" s="2"/>
      <c r="B77" s="9"/>
      <c r="C77" s="3"/>
      <c r="D77" s="3"/>
      <c r="E77" s="3"/>
      <c r="F77" s="3"/>
      <c r="G77" s="3"/>
      <c r="H77" s="3"/>
      <c r="I77" s="31"/>
      <c r="J77" s="3"/>
      <c r="K77" s="3"/>
      <c r="L77" s="3"/>
    </row>
    <row r="78" spans="1:12" x14ac:dyDescent="0.25">
      <c r="A78" s="2"/>
      <c r="B78" s="28" t="s">
        <v>123</v>
      </c>
      <c r="C78" s="25" t="s">
        <v>114</v>
      </c>
      <c r="D78" s="25" t="s">
        <v>115</v>
      </c>
      <c r="E78" s="25" t="s">
        <v>116</v>
      </c>
      <c r="F78" s="25" t="s">
        <v>117</v>
      </c>
      <c r="G78" s="25" t="s">
        <v>118</v>
      </c>
      <c r="H78" s="26"/>
      <c r="I78" s="32"/>
      <c r="J78" s="3"/>
      <c r="K78" s="3"/>
      <c r="L78" s="3"/>
    </row>
    <row r="79" spans="1:12" x14ac:dyDescent="0.25">
      <c r="A79" s="2"/>
      <c r="B79" s="9" t="s">
        <v>125</v>
      </c>
      <c r="C79" s="3">
        <v>10</v>
      </c>
      <c r="D79" s="3">
        <v>38</v>
      </c>
      <c r="E79" s="3">
        <v>0</v>
      </c>
      <c r="F79" s="4">
        <f>(10*100)/48</f>
        <v>20.833333333333332</v>
      </c>
      <c r="G79" s="4">
        <f>(D79*100)/48</f>
        <v>79.166666666666671</v>
      </c>
      <c r="H79" s="3"/>
      <c r="I79" s="31"/>
      <c r="J79" s="3"/>
      <c r="K79" s="3"/>
      <c r="L79" s="3"/>
    </row>
    <row r="80" spans="1:12" x14ac:dyDescent="0.25">
      <c r="A80" s="2"/>
      <c r="B80" s="9" t="s">
        <v>124</v>
      </c>
      <c r="C80" s="3">
        <v>13</v>
      </c>
      <c r="D80" s="3">
        <v>33</v>
      </c>
      <c r="E80" s="3">
        <v>2</v>
      </c>
      <c r="F80" s="4">
        <f>(C80*100)/48</f>
        <v>27.083333333333332</v>
      </c>
      <c r="G80" s="3">
        <f>(D80*100)/48</f>
        <v>68.75</v>
      </c>
      <c r="H80" s="3"/>
      <c r="I80" s="31"/>
      <c r="J80" s="3"/>
      <c r="K80" s="3"/>
      <c r="L80" s="3"/>
    </row>
    <row r="81" spans="1:20" x14ac:dyDescent="0.25">
      <c r="A81" s="2"/>
      <c r="B81" s="9" t="s">
        <v>126</v>
      </c>
      <c r="C81" s="3">
        <v>40</v>
      </c>
      <c r="D81" s="3">
        <v>8</v>
      </c>
      <c r="E81" s="3">
        <v>0</v>
      </c>
      <c r="F81" s="4">
        <f>(C81*100)/48</f>
        <v>83.333333333333329</v>
      </c>
      <c r="G81" s="4">
        <f>(D81*100)/48</f>
        <v>16.666666666666668</v>
      </c>
      <c r="H81" s="3"/>
      <c r="I81" s="31"/>
      <c r="J81" s="3"/>
      <c r="K81" s="3"/>
      <c r="L81" s="3"/>
    </row>
    <row r="82" spans="1:20" x14ac:dyDescent="0.25">
      <c r="A82" s="2"/>
      <c r="B82" s="9"/>
      <c r="C82" s="3"/>
      <c r="D82" s="3"/>
      <c r="E82" s="3"/>
      <c r="F82" s="3"/>
      <c r="G82" s="3"/>
      <c r="H82" s="3"/>
      <c r="I82" s="31"/>
      <c r="J82" s="3"/>
      <c r="K82" s="3"/>
      <c r="L82" s="3"/>
    </row>
    <row r="83" spans="1:20" ht="15.75" x14ac:dyDescent="0.25">
      <c r="A83" s="56" t="s">
        <v>109</v>
      </c>
      <c r="B83" s="57"/>
      <c r="C83" s="57"/>
      <c r="D83" s="57"/>
      <c r="E83" s="57"/>
      <c r="F83" s="57"/>
      <c r="G83" s="57"/>
      <c r="H83" s="57"/>
      <c r="I83" s="57"/>
      <c r="J83" s="3"/>
      <c r="K83" s="3"/>
      <c r="L83" s="3"/>
    </row>
    <row r="84" spans="1:20" ht="15.75" x14ac:dyDescent="0.25">
      <c r="A84" s="72" t="s">
        <v>143</v>
      </c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4"/>
    </row>
    <row r="85" spans="1:20" ht="15.75" x14ac:dyDescent="0.25">
      <c r="A85" s="72" t="s">
        <v>144</v>
      </c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4"/>
    </row>
    <row r="86" spans="1:20" ht="15.75" x14ac:dyDescent="0.25">
      <c r="A86" s="72" t="s">
        <v>145</v>
      </c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4"/>
      <c r="T86" t="s">
        <v>138</v>
      </c>
    </row>
    <row r="87" spans="1:20" x14ac:dyDescent="0.25">
      <c r="A87" s="69"/>
      <c r="B87" s="70"/>
      <c r="C87" s="70"/>
      <c r="D87" s="70"/>
      <c r="E87" s="70"/>
      <c r="F87" s="70"/>
      <c r="G87" s="70"/>
      <c r="H87" s="70"/>
      <c r="I87" s="70"/>
      <c r="J87" s="70"/>
      <c r="K87" s="70"/>
      <c r="L87" s="71"/>
    </row>
    <row r="88" spans="1:20" x14ac:dyDescent="0.25">
      <c r="A88" s="75" t="s">
        <v>141</v>
      </c>
      <c r="B88" s="75"/>
      <c r="C88" s="75"/>
      <c r="D88" s="75"/>
      <c r="E88" s="75"/>
      <c r="F88" s="75"/>
      <c r="G88" s="75"/>
      <c r="H88" s="75"/>
      <c r="I88" s="75"/>
      <c r="J88" s="75"/>
      <c r="K88" s="75"/>
      <c r="L88" s="75"/>
    </row>
    <row r="89" spans="1:20" x14ac:dyDescent="0.25">
      <c r="A89" s="62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4"/>
    </row>
    <row r="90" spans="1:20" x14ac:dyDescent="0.25">
      <c r="A90" s="77" t="s">
        <v>137</v>
      </c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</row>
    <row r="91" spans="1:20" x14ac:dyDescent="0.25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</row>
    <row r="92" spans="1:20" x14ac:dyDescent="0.25">
      <c r="A92" s="76" t="s">
        <v>142</v>
      </c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</row>
    <row r="93" spans="1:20" ht="15.75" x14ac:dyDescent="0.25">
      <c r="A93" s="76" t="s">
        <v>146</v>
      </c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</row>
    <row r="94" spans="1:20" ht="15.75" x14ac:dyDescent="0.25">
      <c r="A94" s="67" t="s">
        <v>147</v>
      </c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</row>
    <row r="95" spans="1:20" ht="15.75" x14ac:dyDescent="0.25">
      <c r="A95" s="67" t="s">
        <v>148</v>
      </c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</row>
    <row r="96" spans="1:20" ht="15.75" x14ac:dyDescent="0.25">
      <c r="A96" s="67" t="s">
        <v>149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</row>
    <row r="97" spans="1:12" x14ac:dyDescent="0.25">
      <c r="A97" s="67" t="s">
        <v>150</v>
      </c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</row>
    <row r="98" spans="1:12" x14ac:dyDescent="0.25">
      <c r="A98" s="67" t="s">
        <v>151</v>
      </c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</row>
    <row r="99" spans="1:12" x14ac:dyDescent="0.25">
      <c r="A99" s="76" t="s">
        <v>152</v>
      </c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</row>
    <row r="100" spans="1:12" x14ac:dyDescent="0.25">
      <c r="A100" s="65" t="s">
        <v>153</v>
      </c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</row>
    <row r="101" spans="1:12" x14ac:dyDescent="0.25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</row>
    <row r="102" spans="1:12" x14ac:dyDescent="0.25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</row>
  </sheetData>
  <mergeCells count="41">
    <mergeCell ref="C41:F41"/>
    <mergeCell ref="A3:B3"/>
    <mergeCell ref="C13:F13"/>
    <mergeCell ref="A20:B20"/>
    <mergeCell ref="C21:F21"/>
    <mergeCell ref="C22:E22"/>
    <mergeCell ref="C24:F24"/>
    <mergeCell ref="C25:F25"/>
    <mergeCell ref="A26:B26"/>
    <mergeCell ref="C34:F34"/>
    <mergeCell ref="A35:B35"/>
    <mergeCell ref="A83:I83"/>
    <mergeCell ref="A42:B42"/>
    <mergeCell ref="C42:F42"/>
    <mergeCell ref="C50:F50"/>
    <mergeCell ref="A51:B51"/>
    <mergeCell ref="C59:F59"/>
    <mergeCell ref="A60:B60"/>
    <mergeCell ref="A1:L1"/>
    <mergeCell ref="A93:L93"/>
    <mergeCell ref="A94:L94"/>
    <mergeCell ref="A95:L95"/>
    <mergeCell ref="A96:L96"/>
    <mergeCell ref="A90:L90"/>
    <mergeCell ref="A92:L92"/>
    <mergeCell ref="A91:L91"/>
    <mergeCell ref="A84:L84"/>
    <mergeCell ref="A85:L85"/>
    <mergeCell ref="A86:L86"/>
    <mergeCell ref="A88:L88"/>
    <mergeCell ref="A87:L87"/>
    <mergeCell ref="C68:F68"/>
    <mergeCell ref="A69:E69"/>
    <mergeCell ref="C76:F76"/>
    <mergeCell ref="A89:L89"/>
    <mergeCell ref="A99:L99"/>
    <mergeCell ref="A100:L100"/>
    <mergeCell ref="A101:L101"/>
    <mergeCell ref="A102:L102"/>
    <mergeCell ref="A97:L97"/>
    <mergeCell ref="A98:L98"/>
  </mergeCells>
  <pageMargins left="0.25" right="0.25" top="0.75" bottom="0.75" header="0.3" footer="0.3"/>
  <pageSetup orientation="landscape" r:id="rId1"/>
  <headerFooter>
    <oddFooter>&amp;C&amp;9&amp;F&amp;Z&amp;F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Μηδενικός ΦΠΑ</vt:lpstr>
      <vt:lpstr>Εμπλουτισμένος</vt:lpstr>
      <vt:lpstr>Εμπλουτισμένος!Print_Titles</vt:lpstr>
      <vt:lpstr>'Μηδενικός ΦΠΑ'!Print_Titles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Μάριος Δρουσιώτης</cp:lastModifiedBy>
  <cp:lastPrinted>2023-09-16T16:28:55Z</cp:lastPrinted>
  <dcterms:created xsi:type="dcterms:W3CDTF">2015-06-05T18:19:34Z</dcterms:created>
  <dcterms:modified xsi:type="dcterms:W3CDTF">2023-09-16T16:31:27Z</dcterms:modified>
</cp:coreProperties>
</file>